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155"/>
  </bookViews>
  <sheets>
    <sheet name="Лист1" sheetId="1" r:id="rId1"/>
  </sheets>
  <definedNames>
    <definedName name="_xlnm.Print_Area" localSheetId="0">Лист1!$A$1:$O$128</definedName>
  </definedNames>
  <calcPr calcId="152511"/>
</workbook>
</file>

<file path=xl/calcChain.xml><?xml version="1.0" encoding="utf-8"?>
<calcChain xmlns="http://schemas.openxmlformats.org/spreadsheetml/2006/main">
  <c r="N36" i="1"/>
  <c r="J40"/>
  <c r="J60"/>
  <c r="I57"/>
  <c r="J38"/>
  <c r="J36"/>
  <c r="J42" l="1"/>
  <c r="C53" l="1"/>
  <c r="I38"/>
  <c r="I37"/>
  <c r="N38"/>
  <c r="N46"/>
  <c r="N44"/>
  <c r="N43"/>
  <c r="N48"/>
  <c r="N49"/>
  <c r="N60"/>
  <c r="O23"/>
  <c r="L23"/>
  <c r="M35" l="1"/>
  <c r="L35"/>
  <c r="K35"/>
  <c r="J35"/>
  <c r="N57"/>
  <c r="N13" l="1"/>
  <c r="O13" s="1"/>
  <c r="I36" l="1"/>
  <c r="C68" l="1"/>
  <c r="C50" l="1"/>
  <c r="O54"/>
  <c r="O53"/>
  <c r="O51"/>
  <c r="O50" s="1"/>
  <c r="O36"/>
  <c r="M56"/>
  <c r="L56"/>
  <c r="K56"/>
  <c r="N52"/>
  <c r="M52"/>
  <c r="L52"/>
  <c r="K52"/>
  <c r="N50"/>
  <c r="M50"/>
  <c r="L50"/>
  <c r="K50"/>
  <c r="M42"/>
  <c r="L42"/>
  <c r="K42"/>
  <c r="K39"/>
  <c r="K34" s="1"/>
  <c r="J56"/>
  <c r="J52"/>
  <c r="I52" s="1"/>
  <c r="J50"/>
  <c r="I61"/>
  <c r="I60"/>
  <c r="I59"/>
  <c r="N59" s="1"/>
  <c r="O59" s="1"/>
  <c r="I58"/>
  <c r="N58" s="1"/>
  <c r="O58" s="1"/>
  <c r="I55"/>
  <c r="O55" s="1"/>
  <c r="I54"/>
  <c r="I53"/>
  <c r="I51"/>
  <c r="I50"/>
  <c r="I49"/>
  <c r="I48"/>
  <c r="O48" s="1"/>
  <c r="I47"/>
  <c r="N47" s="1"/>
  <c r="O47" s="1"/>
  <c r="I46"/>
  <c r="O46" s="1"/>
  <c r="I45"/>
  <c r="O45" s="1"/>
  <c r="I44"/>
  <c r="O44" s="1"/>
  <c r="I43"/>
  <c r="I41"/>
  <c r="N41" s="1"/>
  <c r="O41" s="1"/>
  <c r="I40"/>
  <c r="O40" s="1"/>
  <c r="M23"/>
  <c r="M8" s="1"/>
  <c r="M31" s="1"/>
  <c r="K23"/>
  <c r="K8" s="1"/>
  <c r="J23"/>
  <c r="L8"/>
  <c r="L31" s="1"/>
  <c r="I30"/>
  <c r="I29"/>
  <c r="I28"/>
  <c r="I27"/>
  <c r="I26"/>
  <c r="I25"/>
  <c r="I22"/>
  <c r="I21"/>
  <c r="I20"/>
  <c r="I19"/>
  <c r="I13"/>
  <c r="I12"/>
  <c r="I11"/>
  <c r="I9"/>
  <c r="M6"/>
  <c r="L6"/>
  <c r="K6"/>
  <c r="J6"/>
  <c r="I7"/>
  <c r="M39" l="1"/>
  <c r="M34" s="1"/>
  <c r="O52"/>
  <c r="L39"/>
  <c r="L34" s="1"/>
  <c r="J39"/>
  <c r="J34" s="1"/>
  <c r="N35"/>
  <c r="O38"/>
  <c r="O49"/>
  <c r="O60"/>
  <c r="O57"/>
  <c r="K31"/>
  <c r="I23"/>
  <c r="N56"/>
  <c r="O37"/>
  <c r="I42"/>
  <c r="I35"/>
  <c r="I63" s="1"/>
  <c r="O43"/>
  <c r="O42" s="1"/>
  <c r="N42"/>
  <c r="I56"/>
  <c r="I6"/>
  <c r="L63" l="1"/>
  <c r="J10"/>
  <c r="I39"/>
  <c r="N39"/>
  <c r="O39" s="1"/>
  <c r="O35"/>
  <c r="O56"/>
  <c r="I34"/>
  <c r="J8" l="1"/>
  <c r="J31" s="1"/>
  <c r="I10"/>
  <c r="N34"/>
  <c r="N8" s="1"/>
  <c r="O34"/>
  <c r="O8" s="1"/>
  <c r="C114"/>
  <c r="C99"/>
  <c r="C74"/>
  <c r="C73" s="1"/>
  <c r="I31" l="1"/>
  <c r="B23" s="1"/>
  <c r="I8"/>
  <c r="C98"/>
  <c r="C97" s="1"/>
  <c r="N6"/>
  <c r="N31" s="1"/>
  <c r="C85"/>
  <c r="C72" s="1"/>
  <c r="O6" l="1"/>
  <c r="O31" s="1"/>
</calcChain>
</file>

<file path=xl/sharedStrings.xml><?xml version="1.0" encoding="utf-8"?>
<sst xmlns="http://schemas.openxmlformats.org/spreadsheetml/2006/main" count="259" uniqueCount="232">
  <si>
    <t>1.3. Перечень услуг (работ), осуществляемых на платной основе:</t>
  </si>
  <si>
    <t xml:space="preserve"> из них:                                              </t>
  </si>
  <si>
    <t xml:space="preserve">   в том числе:                                       </t>
  </si>
  <si>
    <t xml:space="preserve">учреждением на праве оперативного управления         </t>
  </si>
  <si>
    <t xml:space="preserve">1.1.2. Стоимость имущества, приобретенного           </t>
  </si>
  <si>
    <t xml:space="preserve"> 1.1.3. Стоимость имущества, приобретенного        </t>
  </si>
  <si>
    <t xml:space="preserve"> 2.2.1. по выданным авансам на услуги связи    </t>
  </si>
  <si>
    <t xml:space="preserve"> 2.2.2. по выданным авансам на транспортные услуги  </t>
  </si>
  <si>
    <t xml:space="preserve"> 2.2.3. по выданным авансам на коммунальные услуги    </t>
  </si>
  <si>
    <t xml:space="preserve"> 2.2.5. по выданным авансам на прочие услуги      </t>
  </si>
  <si>
    <t xml:space="preserve"> 2.2.10. по выданным авансам на прочие расходы     </t>
  </si>
  <si>
    <t xml:space="preserve"> 2.3.1. по выданным авансам на услуги связи           </t>
  </si>
  <si>
    <t xml:space="preserve">2.3.2. по выданным авансам на транспортные услуги  </t>
  </si>
  <si>
    <t xml:space="preserve"> 2.3.3. по выданным авансам на коммунальные услуги  </t>
  </si>
  <si>
    <t xml:space="preserve"> 2.3.5. по выданным авансам на прочие услуги               </t>
  </si>
  <si>
    <t xml:space="preserve"> 2.3.10. по выданным авансам на прочие расходы   </t>
  </si>
  <si>
    <t>2. Показатели финансового состояния учреждения</t>
  </si>
  <si>
    <t>Наименование показателя</t>
  </si>
  <si>
    <t>сумма</t>
  </si>
  <si>
    <t>коды</t>
  </si>
  <si>
    <t>№</t>
  </si>
  <si>
    <t>2.1.</t>
  </si>
  <si>
    <t>2.2.</t>
  </si>
  <si>
    <t>2.3.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</si>
  <si>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</si>
  <si>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</si>
  <si>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</si>
  <si>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</si>
  <si>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</si>
  <si>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</si>
  <si>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</si>
  <si>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</si>
  <si>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3.3.</t>
  </si>
  <si>
    <t>3.3.1.</t>
  </si>
  <si>
    <t>Форма по КФД</t>
  </si>
  <si>
    <t>Дата</t>
  </si>
  <si>
    <t>по ОКПО</t>
  </si>
  <si>
    <t>ИНН/КПП</t>
  </si>
  <si>
    <t>Единица измерения :руб.</t>
  </si>
  <si>
    <t>Наименование учредителя</t>
  </si>
  <si>
    <t>по ОКЕИ</t>
  </si>
  <si>
    <t>Адрес фактического местонахождения муниципального</t>
  </si>
  <si>
    <t>бюджетного учреждения:</t>
  </si>
  <si>
    <t>1. 1. Цели деятельности муниципального бюджетного учреждения</t>
  </si>
  <si>
    <t>1.2. Виды деятельности муниципального бюджетного учреждения:</t>
  </si>
  <si>
    <t>1.Сведения о деятельности муниципального бюджетного учреждения</t>
  </si>
  <si>
    <t xml:space="preserve">муниципального имущества, всего                  </t>
  </si>
  <si>
    <t xml:space="preserve"> собственником имущества за муниципальным бюджетным </t>
  </si>
  <si>
    <t xml:space="preserve">муниципальным бюджетным учреждением за счет   </t>
  </si>
  <si>
    <t xml:space="preserve">выделенных собственником имущества учреждения  средств </t>
  </si>
  <si>
    <t xml:space="preserve">1.1.1. Стоимость имущества, закрепленного          </t>
  </si>
  <si>
    <t xml:space="preserve">1.1. Общая балансовая стоимость недвижимого          </t>
  </si>
  <si>
    <t xml:space="preserve">1. Нефинансовые активы, всего                 </t>
  </si>
  <si>
    <t xml:space="preserve">муниципальным бюджетным учреждением за счет доходов,   </t>
  </si>
  <si>
    <t xml:space="preserve">полученных от платной и иной приносящей доходов деятельности </t>
  </si>
  <si>
    <t xml:space="preserve">муниципального имущества                         </t>
  </si>
  <si>
    <t xml:space="preserve"> 1.1.4. Остаточная стоимость недвижимого   </t>
  </si>
  <si>
    <t xml:space="preserve"> 2.3.4. по выданным авансам на услуги по содержанию имущества</t>
  </si>
  <si>
    <t xml:space="preserve"> 2.2.4. по выданным авансам на услуги по содержанию  имущества</t>
  </si>
  <si>
    <t xml:space="preserve"> 2.2.6. по выданным авансам на приобретение основных средств</t>
  </si>
  <si>
    <t xml:space="preserve"> 2.2.9. по выданным авансам на приобретение    материальных запасов   </t>
  </si>
  <si>
    <t xml:space="preserve"> 2.2.7. по выданным авансам на приобретение нематериальных активов      </t>
  </si>
  <si>
    <t xml:space="preserve">2.2.8. по выданным авансам на приобретение непроизведенных активов   </t>
  </si>
  <si>
    <t xml:space="preserve"> 2.3.6. по выданным авансам на приобретение основных средств</t>
  </si>
  <si>
    <t xml:space="preserve"> 2.3.7. по выданным авансам на приобретение нематериальных активов      </t>
  </si>
  <si>
    <t xml:space="preserve">2.3.8. по выданным авансам на приобретение непроизведенных активов   </t>
  </si>
  <si>
    <t xml:space="preserve"> 2.3.9. по выданным авансам на приобретение    материальных запасов   </t>
  </si>
  <si>
    <t xml:space="preserve">3.1. Просроченная кредиторская задолженность         </t>
  </si>
  <si>
    <t xml:space="preserve"> 3.2. Кредиторская задолженность по расчетам с поставщиками    </t>
  </si>
  <si>
    <t xml:space="preserve">3.2.3. по оплате транспортных услуг                 </t>
  </si>
  <si>
    <t xml:space="preserve">3.2.2. по оплате услуг связи                    </t>
  </si>
  <si>
    <t xml:space="preserve">3.2.1. по начислениям на выплаты по оплате труда     </t>
  </si>
  <si>
    <t xml:space="preserve">3.2.5. по оплате услуг по содержанию имущества       </t>
  </si>
  <si>
    <t xml:space="preserve">3.2.4. по оплате коммунальных услуг                 </t>
  </si>
  <si>
    <t xml:space="preserve"> 3.2. Кредиторская задолженность по расчетам с поставщиками и подрядчиками   </t>
  </si>
  <si>
    <t xml:space="preserve"> 3.2.6. по оплате прочих услуг                       </t>
  </si>
  <si>
    <t xml:space="preserve"> 3.2.7. по приобретению основных средств        </t>
  </si>
  <si>
    <t xml:space="preserve"> 3.2.8. по приобретению нематериальных активов</t>
  </si>
  <si>
    <t xml:space="preserve"> 3.2.9. по приобретению непроизведенных активов      </t>
  </si>
  <si>
    <t xml:space="preserve"> 3.2.10. по приобретению материальных запасов    </t>
  </si>
  <si>
    <t xml:space="preserve"> 3.2.11. по оплате прочих расходов                   </t>
  </si>
  <si>
    <t xml:space="preserve"> 3.2.12. по платежам в бюджет                       </t>
  </si>
  <si>
    <t xml:space="preserve"> 3.2.13. по прочим расчетам с кредиторами             </t>
  </si>
  <si>
    <t xml:space="preserve">3.3.1. по начислениям на выплаты по оплате труда     </t>
  </si>
  <si>
    <t xml:space="preserve">3.3.2. по оплате услуг связи                    </t>
  </si>
  <si>
    <t xml:space="preserve">3.3.3. по оплате транспортных услуг                 </t>
  </si>
  <si>
    <t xml:space="preserve">3.3.4. по оплате коммунальных услуг                 </t>
  </si>
  <si>
    <t xml:space="preserve">3.3.5. по оплате услуг по содержанию имущества       </t>
  </si>
  <si>
    <t xml:space="preserve"> 3.3.6. по оплате прочих услуг                       </t>
  </si>
  <si>
    <t xml:space="preserve"> 3.3.7. по приобретению основных средств        </t>
  </si>
  <si>
    <t xml:space="preserve"> 3.3.8. по приобретению нематериальных активов</t>
  </si>
  <si>
    <t xml:space="preserve"> 3.3.9. по приобретению непроизведенных активов      </t>
  </si>
  <si>
    <t xml:space="preserve"> 3.3.10. по приобретению материальных запасов    </t>
  </si>
  <si>
    <t xml:space="preserve"> 3.3.11. по оплате прочих расходов                   </t>
  </si>
  <si>
    <t xml:space="preserve"> 3.3.12. по платежам в бюджет                       </t>
  </si>
  <si>
    <t xml:space="preserve"> 3.3.13. по прочим расчетам с кредиторами             </t>
  </si>
  <si>
    <t>3. Показатели  по поступлениям и выплатам учреждения</t>
  </si>
  <si>
    <t>Код бюдж</t>
  </si>
  <si>
    <t xml:space="preserve">классифик </t>
  </si>
  <si>
    <t>(КОСГУ)</t>
  </si>
  <si>
    <t>на плановый период</t>
  </si>
  <si>
    <t>п\п</t>
  </si>
  <si>
    <t>планируемого года</t>
  </si>
  <si>
    <t>Х</t>
  </si>
  <si>
    <t xml:space="preserve">Субсидии на финансовое обеспечение </t>
  </si>
  <si>
    <t>мугиципального задания на оказание</t>
  </si>
  <si>
    <t>муниципальных услуг(работ)</t>
  </si>
  <si>
    <t>Бюджетные инвенстиции</t>
  </si>
  <si>
    <t>Поступления от оказания муниципальным</t>
  </si>
  <si>
    <t>бюджетным учреждением услуг</t>
  </si>
  <si>
    <t>предоставление которых для физических и</t>
  </si>
  <si>
    <t xml:space="preserve">юридических лиц осуществляется на </t>
  </si>
  <si>
    <t>платной и частично платной основе,Всего</t>
  </si>
  <si>
    <t>Услуга №1</t>
  </si>
  <si>
    <t>Услуга №2</t>
  </si>
  <si>
    <t>Поступления от иной приносящей доход</t>
  </si>
  <si>
    <t>Поступления от сдачи в аренду имущества,</t>
  </si>
  <si>
    <t>находящегося в муниципальной собствен-</t>
  </si>
  <si>
    <t>гости и переданного в оперативное управл</t>
  </si>
  <si>
    <t>Планируемый остаток средств на конец</t>
  </si>
  <si>
    <t>2.4.</t>
  </si>
  <si>
    <t>2.4.1.</t>
  </si>
  <si>
    <t>2.4.2.</t>
  </si>
  <si>
    <t>2.4.3.</t>
  </si>
  <si>
    <t>2.5.</t>
  </si>
  <si>
    <t>2.5.1.</t>
  </si>
  <si>
    <t>2.6.</t>
  </si>
  <si>
    <t>Оплата труда и начисления на выплаты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</si>
  <si>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</si>
  <si>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</si>
  <si>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</si>
  <si>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</si>
  <si>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</si>
  <si>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газ</t>
  </si>
  <si>
    <t>отопление</t>
  </si>
  <si>
    <t>вода,канализация</t>
  </si>
  <si>
    <t>3.1.1.</t>
  </si>
  <si>
    <t>3.1.2.</t>
  </si>
  <si>
    <t>3.1.3.</t>
  </si>
  <si>
    <t>Арендная плата за пользование имуществом</t>
  </si>
  <si>
    <t>Работы ,услуги по содержанию имущества</t>
  </si>
  <si>
    <t>Прочие работы,услуги</t>
  </si>
  <si>
    <t>Безвозмезные перечисления организациям,всего</t>
  </si>
  <si>
    <t>Пособия по социальной помощи населению</t>
  </si>
  <si>
    <t>Пенсии,пособия</t>
  </si>
  <si>
    <t>Прочие расходы</t>
  </si>
  <si>
    <t>3.5.</t>
  </si>
  <si>
    <t>3.4.</t>
  </si>
  <si>
    <t>3.4.1.</t>
  </si>
  <si>
    <t>3.4.2.</t>
  </si>
  <si>
    <t>Увеличение стоимости основных средств</t>
  </si>
  <si>
    <t>Увеличение стоимости нематериал активов</t>
  </si>
  <si>
    <t>Увеличение стоимости непроизвод активов</t>
  </si>
  <si>
    <t>Увеличение стоимости материальных запасов</t>
  </si>
  <si>
    <t>Объем публичных обязательств,всего:</t>
  </si>
  <si>
    <t>3.6.</t>
  </si>
  <si>
    <t>3.6.1.</t>
  </si>
  <si>
    <t>3.6.2.</t>
  </si>
  <si>
    <t>1.</t>
  </si>
  <si>
    <t>____________________</t>
  </si>
  <si>
    <t>3.6.3.</t>
  </si>
  <si>
    <t>3.6.4.</t>
  </si>
  <si>
    <t>3.7.</t>
  </si>
  <si>
    <t xml:space="preserve">Начальник                                                                                            </t>
  </si>
  <si>
    <t>АМС Алагирского района</t>
  </si>
  <si>
    <t>ВЫПЛАТЫ ВСЕГО :</t>
  </si>
  <si>
    <t>2.5.2.</t>
  </si>
  <si>
    <t>Прочие поступления</t>
  </si>
  <si>
    <t xml:space="preserve">АМС Алагирского района </t>
  </si>
  <si>
    <t>ВСЕГО ПОСТУПЛЕНИЙ</t>
  </si>
  <si>
    <t>Планируемый остаток средств на начало года</t>
  </si>
  <si>
    <t>Планируемый остаток средств на начало года-всего</t>
  </si>
  <si>
    <t>1.1.</t>
  </si>
  <si>
    <t>2.4.4.</t>
  </si>
  <si>
    <t>Целевые субсидии на содерж имуществ</t>
  </si>
  <si>
    <t>Работа №1</t>
  </si>
  <si>
    <t>Услуга №3</t>
  </si>
  <si>
    <t xml:space="preserve"> 1.2.1. Общая балансовая стоимость особо ценного движимого имущества    </t>
  </si>
  <si>
    <t xml:space="preserve"> 1.2.2. Остаточная стоимость особо ценного движимого  имущества</t>
  </si>
  <si>
    <t>Пост от иной</t>
  </si>
  <si>
    <t>прин дох деят</t>
  </si>
  <si>
    <t>Поступления ,всего: в том числе</t>
  </si>
  <si>
    <t>Коммунальные услуги всего:из них</t>
  </si>
  <si>
    <t>деятельности ,Всего: в том числе</t>
  </si>
  <si>
    <t xml:space="preserve"> 2. Финансовые активы, всего     из них:                  </t>
  </si>
  <si>
    <t xml:space="preserve"> 3. Обязательства, всего   из них:                      </t>
  </si>
  <si>
    <t>и подрядчиками за счет средств местного бюджета ,всего   в том числе</t>
  </si>
  <si>
    <t xml:space="preserve"> 2.3. Дебиторская задолженность по выданным авансам   за счет доходов ,полученных от платной и иной</t>
  </si>
  <si>
    <t xml:space="preserve"> приносящей доход деятельности, всего     в том числе      :        </t>
  </si>
  <si>
    <t xml:space="preserve"> за счет средств полученных о тплатной и иной приносящей доход деятельности, ВСЕГО в том числе:</t>
  </si>
  <si>
    <t xml:space="preserve"> 2.1. Дебиторская задолженность по доходам,   полученным за счет средств местного бюджета        </t>
  </si>
  <si>
    <t xml:space="preserve"> 2.2. Дебиторская задолженность по выданным авансам,полученным за счет средств местного бюджета всего в т. ч:</t>
  </si>
  <si>
    <t xml:space="preserve"> 1.2. Общая балансовая стоимость движимого    муниципального имущества , всего:     </t>
  </si>
  <si>
    <t>Операции по лицевым счетам ,открытым в органах ФК, финансовых органах</t>
  </si>
  <si>
    <t>ВСЕГО</t>
  </si>
  <si>
    <t>Субс на выпол</t>
  </si>
  <si>
    <t>МЗ из МБ</t>
  </si>
  <si>
    <t>МЗ из РБ</t>
  </si>
  <si>
    <t>Субсидии</t>
  </si>
  <si>
    <t>на иные цели</t>
  </si>
  <si>
    <t>Оплата работ,услуг всего:из них</t>
  </si>
  <si>
    <t>Социальное обеспечение ,Всего из них</t>
  </si>
  <si>
    <t>Поступление нефинансовых активов:Всего из них</t>
  </si>
  <si>
    <t>Безвозмезные переч государст , муниц учр</t>
  </si>
  <si>
    <t>223.02</t>
  </si>
  <si>
    <t>223.03</t>
  </si>
  <si>
    <t>223.06</t>
  </si>
  <si>
    <t>223.04</t>
  </si>
  <si>
    <t xml:space="preserve">Наименование учреждение </t>
  </si>
  <si>
    <t xml:space="preserve">                                                                  П Л А Н </t>
  </si>
  <si>
    <t xml:space="preserve">   в том числе: 1.2.01. Общая балансовая стоимость иного движимого имущества                               </t>
  </si>
  <si>
    <t>Расходы по ФОТ</t>
  </si>
  <si>
    <t>Расходы на закупки ПЗ</t>
  </si>
  <si>
    <t>Директор школы</t>
  </si>
  <si>
    <t xml:space="preserve">Управления образования                                                                 </t>
  </si>
  <si>
    <t>_____________А.Б. Хадарцева</t>
  </si>
  <si>
    <t xml:space="preserve">финансово-хозяйственной деятельности муниципального бюджетного общеобразовательного учреждения </t>
  </si>
  <si>
    <t>подведомственного  управлению образования АМС Алагирского района</t>
  </si>
  <si>
    <t xml:space="preserve">Муниципальное бюджетное общеобразовательное учреждение   </t>
  </si>
  <si>
    <t>-</t>
  </si>
  <si>
    <t>Козаев З.Б.</t>
  </si>
  <si>
    <t>средняя общеобразовательная школа с. Суадаг</t>
  </si>
  <si>
    <t>363240 ;РСО-А; с.Суадаг, ул. А.Хадарцева 25</t>
  </si>
  <si>
    <t>1505009102/150501001</t>
  </si>
  <si>
    <t>Основные виды деятельности, осуществляемые Учреждением, и виды реализуемых образовательных программ:
1) реализация услуг начального общего образования (реализация основной общеобразовательной программы начального общего образования);
2) реализации услуг основного общего образования (реализация основной общеобразовательной программы основного общего образования);
3) реализация услуг среднего общего образования (реализация основной общеобразовательной программы среднего общего образования).</t>
  </si>
  <si>
    <t xml:space="preserve">Учреждение создано для оказания услуг (выполнения работ) в целях обеспечения реализации предусмотренных законодательством Российской Федерации полномочий муниципального образования Алагирский район Республики Северная Осетия-Алания в сфере образования.
              3.2.  Основной целью деятельности Учреждения является реализация права граждан  на получение общедоступного и бесплатного начального общего, основного общего и среднего общего образования в пределах федеральных государственных образовательных стандартов (реализация основных общеобразовательных программ начального общего, основного общего, среднего  общего образования).
           3.3  Целями Учреждения также являются:
           1)    создание благоприятных условий для разностороннего развития личности, в том числе удовлетворения потребностей обучающихся в самообразовании и получении дополнительного образования;
           2)    формирование общей культуры личности обучающихся на основе усвоения обязательного минимума содержания общеобразовательных программ, адаптация обучающихся к жизни в обществе;
           3)    воспитание гражданственности, трудолюбия, уважения к правам и свободам человека, любви к окружающей природе, Родине, семье;
           4)    создание основы для осознанного выбора профессии и последующего освоения профессиональных образовательных команд;
           5)    достижение обучающимися высокого уровня интеллектуального, физического и эстетического развития, формирование здорового образа жизни.
</t>
  </si>
  <si>
    <t xml:space="preserve">"_29_"_декабря__ 2019г                                      </t>
  </si>
  <si>
    <t>2019гфин год</t>
  </si>
  <si>
    <t xml:space="preserve">                            на 2019 год и плановый период 2020 и 20214 гг</t>
  </si>
  <si>
    <t>электроэнергия</t>
  </si>
  <si>
    <t xml:space="preserve">"_04_"_апреля__ 2019г                                      </t>
  </si>
  <si>
    <t>04.04.2019г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</si>
</sst>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E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23" xfId="0" applyFont="1" applyBorder="1"/>
    <xf numFmtId="0" fontId="4" fillId="0" borderId="0" xfId="0" applyFont="1" applyBorder="1"/>
    <xf numFmtId="0" fontId="0" fillId="0" borderId="0" xfId="0" applyBorder="1"/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8" xfId="0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30" xfId="0" applyFont="1" applyBorder="1"/>
    <xf numFmtId="0" fontId="11" fillId="0" borderId="30" xfId="0" applyFont="1" applyBorder="1" applyAlignment="1">
      <alignment vertical="center"/>
    </xf>
    <xf numFmtId="0" fontId="4" fillId="0" borderId="34" xfId="0" applyFont="1" applyBorder="1"/>
    <xf numFmtId="2" fontId="0" fillId="0" borderId="0" xfId="0" applyNumberFormat="1"/>
    <xf numFmtId="0" fontId="14" fillId="0" borderId="5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5" fillId="0" borderId="0" xfId="0" applyFont="1" applyBorder="1"/>
    <xf numFmtId="0" fontId="1" fillId="0" borderId="27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6" xfId="0" applyFont="1" applyBorder="1"/>
    <xf numFmtId="0" fontId="1" fillId="0" borderId="63" xfId="0" applyFont="1" applyBorder="1"/>
    <xf numFmtId="0" fontId="1" fillId="0" borderId="59" xfId="0" applyFont="1" applyBorder="1"/>
    <xf numFmtId="0" fontId="1" fillId="0" borderId="7" xfId="0" applyFont="1" applyBorder="1"/>
    <xf numFmtId="0" fontId="9" fillId="0" borderId="0" xfId="0" applyFont="1" applyBorder="1"/>
    <xf numFmtId="14" fontId="1" fillId="0" borderId="0" xfId="0" applyNumberFormat="1" applyFont="1" applyBorder="1"/>
    <xf numFmtId="0" fontId="1" fillId="4" borderId="0" xfId="0" applyFont="1" applyFill="1" applyBorder="1"/>
    <xf numFmtId="16" fontId="1" fillId="0" borderId="0" xfId="0" applyNumberFormat="1" applyFont="1" applyBorder="1"/>
    <xf numFmtId="0" fontId="9" fillId="2" borderId="43" xfId="0" applyFont="1" applyFill="1" applyBorder="1"/>
    <xf numFmtId="0" fontId="9" fillId="2" borderId="44" xfId="0" applyFont="1" applyFill="1" applyBorder="1"/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45" xfId="0" applyFont="1" applyFill="1" applyBorder="1"/>
    <xf numFmtId="0" fontId="5" fillId="0" borderId="56" xfId="0" applyFont="1" applyBorder="1"/>
    <xf numFmtId="0" fontId="5" fillId="0" borderId="63" xfId="0" applyFont="1" applyBorder="1"/>
    <xf numFmtId="0" fontId="1" fillId="4" borderId="1" xfId="0" applyFont="1" applyFill="1" applyBorder="1"/>
    <xf numFmtId="0" fontId="1" fillId="0" borderId="57" xfId="0" applyFont="1" applyBorder="1"/>
    <xf numFmtId="0" fontId="1" fillId="0" borderId="51" xfId="0" applyFont="1" applyBorder="1"/>
    <xf numFmtId="0" fontId="5" fillId="0" borderId="59" xfId="0" applyFont="1" applyBorder="1"/>
    <xf numFmtId="0" fontId="1" fillId="0" borderId="1" xfId="0" applyFont="1" applyBorder="1"/>
    <xf numFmtId="0" fontId="1" fillId="2" borderId="63" xfId="0" applyFont="1" applyFill="1" applyBorder="1"/>
    <xf numFmtId="0" fontId="1" fillId="0" borderId="67" xfId="0" applyFont="1" applyBorder="1"/>
    <xf numFmtId="0" fontId="9" fillId="0" borderId="52" xfId="0" applyFont="1" applyBorder="1"/>
    <xf numFmtId="0" fontId="9" fillId="2" borderId="63" xfId="0" applyFont="1" applyFill="1" applyBorder="1"/>
    <xf numFmtId="0" fontId="9" fillId="4" borderId="1" xfId="0" applyFont="1" applyFill="1" applyBorder="1"/>
    <xf numFmtId="0" fontId="9" fillId="0" borderId="54" xfId="0" applyFont="1" applyBorder="1"/>
    <xf numFmtId="0" fontId="1" fillId="4" borderId="68" xfId="0" applyFont="1" applyFill="1" applyBorder="1"/>
    <xf numFmtId="0" fontId="17" fillId="4" borderId="68" xfId="0" applyFont="1" applyFill="1" applyBorder="1"/>
    <xf numFmtId="0" fontId="1" fillId="4" borderId="51" xfId="0" applyFont="1" applyFill="1" applyBorder="1"/>
    <xf numFmtId="0" fontId="16" fillId="4" borderId="1" xfId="0" applyFont="1" applyFill="1" applyBorder="1"/>
    <xf numFmtId="0" fontId="9" fillId="0" borderId="63" xfId="0" applyFont="1" applyBorder="1"/>
    <xf numFmtId="0" fontId="18" fillId="4" borderId="1" xfId="0" applyFont="1" applyFill="1" applyBorder="1"/>
    <xf numFmtId="0" fontId="1" fillId="3" borderId="63" xfId="0" applyFont="1" applyFill="1" applyBorder="1"/>
    <xf numFmtId="0" fontId="1" fillId="4" borderId="67" xfId="0" applyFont="1" applyFill="1" applyBorder="1"/>
    <xf numFmtId="0" fontId="1" fillId="4" borderId="59" xfId="0" applyFont="1" applyFill="1" applyBorder="1"/>
    <xf numFmtId="0" fontId="19" fillId="0" borderId="18" xfId="0" applyFont="1" applyBorder="1" applyAlignment="1">
      <alignment vertical="center"/>
    </xf>
    <xf numFmtId="0" fontId="10" fillId="4" borderId="1" xfId="0" applyFont="1" applyFill="1" applyBorder="1"/>
    <xf numFmtId="0" fontId="10" fillId="0" borderId="57" xfId="0" applyFont="1" applyBorder="1"/>
    <xf numFmtId="0" fontId="10" fillId="0" borderId="53" xfId="0" applyFont="1" applyBorder="1"/>
    <xf numFmtId="0" fontId="10" fillId="0" borderId="67" xfId="0" applyFont="1" applyBorder="1"/>
    <xf numFmtId="0" fontId="10" fillId="0" borderId="1" xfId="0" applyFont="1" applyBorder="1"/>
    <xf numFmtId="0" fontId="10" fillId="0" borderId="52" xfId="0" applyFont="1" applyBorder="1"/>
    <xf numFmtId="0" fontId="10" fillId="0" borderId="54" xfId="0" applyFont="1" applyBorder="1"/>
    <xf numFmtId="0" fontId="10" fillId="0" borderId="63" xfId="0" applyFont="1" applyBorder="1"/>
    <xf numFmtId="14" fontId="10" fillId="0" borderId="57" xfId="0" applyNumberFormat="1" applyFont="1" applyBorder="1"/>
    <xf numFmtId="16" fontId="10" fillId="0" borderId="54" xfId="0" applyNumberFormat="1" applyFont="1" applyBorder="1"/>
    <xf numFmtId="14" fontId="10" fillId="0" borderId="53" xfId="0" applyNumberFormat="1" applyFont="1" applyBorder="1"/>
    <xf numFmtId="14" fontId="10" fillId="0" borderId="67" xfId="0" applyNumberFormat="1" applyFont="1" applyBorder="1"/>
    <xf numFmtId="0" fontId="10" fillId="4" borderId="67" xfId="0" applyFont="1" applyFill="1" applyBorder="1"/>
    <xf numFmtId="0" fontId="10" fillId="4" borderId="59" xfId="0" applyFont="1" applyFill="1" applyBorder="1"/>
    <xf numFmtId="16" fontId="1" fillId="0" borderId="56" xfId="0" applyNumberFormat="1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58" xfId="0" applyFont="1" applyBorder="1"/>
    <xf numFmtId="0" fontId="2" fillId="0" borderId="68" xfId="0" applyFont="1" applyBorder="1"/>
    <xf numFmtId="0" fontId="2" fillId="0" borderId="2" xfId="0" applyFont="1" applyBorder="1"/>
    <xf numFmtId="0" fontId="2" fillId="0" borderId="56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46" xfId="0" applyFont="1" applyBorder="1"/>
    <xf numFmtId="0" fontId="2" fillId="0" borderId="63" xfId="0" applyFont="1" applyBorder="1"/>
    <xf numFmtId="0" fontId="2" fillId="0" borderId="19" xfId="0" applyFont="1" applyBorder="1"/>
    <xf numFmtId="0" fontId="2" fillId="0" borderId="14" xfId="0" applyFont="1" applyBorder="1"/>
    <xf numFmtId="0" fontId="2" fillId="0" borderId="39" xfId="0" applyFont="1" applyBorder="1"/>
    <xf numFmtId="2" fontId="20" fillId="4" borderId="1" xfId="0" applyNumberFormat="1" applyFont="1" applyFill="1" applyBorder="1"/>
    <xf numFmtId="2" fontId="20" fillId="4" borderId="43" xfId="0" applyNumberFormat="1" applyFont="1" applyFill="1" applyBorder="1"/>
    <xf numFmtId="2" fontId="20" fillId="4" borderId="44" xfId="0" applyNumberFormat="1" applyFont="1" applyFill="1" applyBorder="1"/>
    <xf numFmtId="2" fontId="20" fillId="4" borderId="49" xfId="0" applyNumberFormat="1" applyFont="1" applyFill="1" applyBorder="1"/>
    <xf numFmtId="2" fontId="2" fillId="4" borderId="1" xfId="0" applyNumberFormat="1" applyFont="1" applyFill="1" applyBorder="1"/>
    <xf numFmtId="2" fontId="2" fillId="0" borderId="63" xfId="0" applyNumberFormat="1" applyFont="1" applyBorder="1"/>
    <xf numFmtId="2" fontId="2" fillId="0" borderId="19" xfId="0" applyNumberFormat="1" applyFont="1" applyBorder="1"/>
    <xf numFmtId="2" fontId="2" fillId="0" borderId="14" xfId="0" applyNumberFormat="1" applyFont="1" applyBorder="1"/>
    <xf numFmtId="2" fontId="2" fillId="0" borderId="39" xfId="0" applyNumberFormat="1" applyFont="1" applyBorder="1"/>
    <xf numFmtId="2" fontId="21" fillId="4" borderId="1" xfId="0" applyNumberFormat="1" applyFont="1" applyFill="1" applyBorder="1"/>
    <xf numFmtId="2" fontId="22" fillId="3" borderId="1" xfId="0" applyNumberFormat="1" applyFont="1" applyFill="1" applyBorder="1"/>
    <xf numFmtId="2" fontId="22" fillId="3" borderId="44" xfId="0" applyNumberFormat="1" applyFont="1" applyFill="1" applyBorder="1"/>
    <xf numFmtId="2" fontId="22" fillId="3" borderId="49" xfId="0" applyNumberFormat="1" applyFont="1" applyFill="1" applyBorder="1"/>
    <xf numFmtId="2" fontId="2" fillId="4" borderId="43" xfId="0" applyNumberFormat="1" applyFont="1" applyFill="1" applyBorder="1"/>
    <xf numFmtId="2" fontId="2" fillId="4" borderId="44" xfId="0" applyNumberFormat="1" applyFont="1" applyFill="1" applyBorder="1"/>
    <xf numFmtId="2" fontId="2" fillId="4" borderId="49" xfId="0" applyNumberFormat="1" applyFont="1" applyFill="1" applyBorder="1"/>
    <xf numFmtId="0" fontId="2" fillId="4" borderId="1" xfId="0" applyFont="1" applyFill="1" applyBorder="1"/>
    <xf numFmtId="0" fontId="2" fillId="4" borderId="44" xfId="0" applyFont="1" applyFill="1" applyBorder="1"/>
    <xf numFmtId="0" fontId="2" fillId="4" borderId="49" xfId="0" applyFont="1" applyFill="1" applyBorder="1"/>
    <xf numFmtId="0" fontId="2" fillId="0" borderId="57" xfId="0" applyFont="1" applyBorder="1"/>
    <xf numFmtId="0" fontId="2" fillId="0" borderId="37" xfId="0" applyFont="1" applyBorder="1"/>
    <xf numFmtId="0" fontId="2" fillId="0" borderId="13" xfId="0" applyFont="1" applyBorder="1"/>
    <xf numFmtId="0" fontId="2" fillId="0" borderId="38" xfId="0" applyFont="1" applyBorder="1"/>
    <xf numFmtId="2" fontId="2" fillId="0" borderId="53" xfId="0" applyNumberFormat="1" applyFont="1" applyBorder="1"/>
    <xf numFmtId="2" fontId="2" fillId="0" borderId="30" xfId="0" applyNumberFormat="1" applyFont="1" applyBorder="1"/>
    <xf numFmtId="2" fontId="2" fillId="0" borderId="5" xfId="0" applyNumberFormat="1" applyFont="1" applyBorder="1"/>
    <xf numFmtId="2" fontId="2" fillId="0" borderId="31" xfId="0" applyNumberFormat="1" applyFont="1" applyBorder="1"/>
    <xf numFmtId="2" fontId="2" fillId="0" borderId="67" xfId="0" applyNumberFormat="1" applyFont="1" applyBorder="1"/>
    <xf numFmtId="2" fontId="2" fillId="0" borderId="36" xfId="0" applyNumberFormat="1" applyFont="1" applyBorder="1"/>
    <xf numFmtId="2" fontId="2" fillId="0" borderId="12" xfId="0" applyNumberFormat="1" applyFont="1" applyBorder="1"/>
    <xf numFmtId="2" fontId="2" fillId="0" borderId="25" xfId="0" applyNumberFormat="1" applyFont="1" applyBorder="1"/>
    <xf numFmtId="2" fontId="23" fillId="4" borderId="1" xfId="0" applyNumberFormat="1" applyFont="1" applyFill="1" applyBorder="1"/>
    <xf numFmtId="2" fontId="23" fillId="4" borderId="43" xfId="0" applyNumberFormat="1" applyFont="1" applyFill="1" applyBorder="1"/>
    <xf numFmtId="2" fontId="23" fillId="4" borderId="44" xfId="0" applyNumberFormat="1" applyFont="1" applyFill="1" applyBorder="1"/>
    <xf numFmtId="2" fontId="23" fillId="4" borderId="49" xfId="0" applyNumberFormat="1" applyFont="1" applyFill="1" applyBorder="1"/>
    <xf numFmtId="2" fontId="2" fillId="0" borderId="57" xfId="0" applyNumberFormat="1" applyFont="1" applyBorder="1"/>
    <xf numFmtId="2" fontId="2" fillId="0" borderId="37" xfId="0" applyNumberFormat="1" applyFont="1" applyBorder="1"/>
    <xf numFmtId="2" fontId="2" fillId="0" borderId="13" xfId="0" applyNumberFormat="1" applyFont="1" applyBorder="1"/>
    <xf numFmtId="2" fontId="2" fillId="0" borderId="38" xfId="0" applyNumberFormat="1" applyFont="1" applyBorder="1"/>
    <xf numFmtId="164" fontId="2" fillId="4" borderId="67" xfId="0" applyNumberFormat="1" applyFont="1" applyFill="1" applyBorder="1"/>
    <xf numFmtId="164" fontId="2" fillId="4" borderId="36" xfId="0" applyNumberFormat="1" applyFont="1" applyFill="1" applyBorder="1"/>
    <xf numFmtId="164" fontId="2" fillId="4" borderId="12" xfId="0" applyNumberFormat="1" applyFont="1" applyFill="1" applyBorder="1"/>
    <xf numFmtId="164" fontId="2" fillId="4" borderId="25" xfId="0" applyNumberFormat="1" applyFont="1" applyFill="1" applyBorder="1"/>
    <xf numFmtId="2" fontId="2" fillId="4" borderId="67" xfId="0" applyNumberFormat="1" applyFont="1" applyFill="1" applyBorder="1"/>
    <xf numFmtId="0" fontId="2" fillId="4" borderId="63" xfId="0" applyFont="1" applyFill="1" applyBorder="1"/>
    <xf numFmtId="0" fontId="2" fillId="4" borderId="19" xfId="0" applyFont="1" applyFill="1" applyBorder="1"/>
    <xf numFmtId="0" fontId="2" fillId="4" borderId="14" xfId="0" applyFont="1" applyFill="1" applyBorder="1"/>
    <xf numFmtId="0" fontId="2" fillId="4" borderId="39" xfId="0" applyFont="1" applyFill="1" applyBorder="1"/>
    <xf numFmtId="2" fontId="20" fillId="2" borderId="1" xfId="0" applyNumberFormat="1" applyFont="1" applyFill="1" applyBorder="1"/>
    <xf numFmtId="2" fontId="20" fillId="2" borderId="43" xfId="0" applyNumberFormat="1" applyFont="1" applyFill="1" applyBorder="1"/>
    <xf numFmtId="0" fontId="2" fillId="0" borderId="61" xfId="0" applyFont="1" applyBorder="1"/>
    <xf numFmtId="0" fontId="2" fillId="0" borderId="17" xfId="0" applyFont="1" applyBorder="1"/>
    <xf numFmtId="0" fontId="2" fillId="0" borderId="62" xfId="0" applyFont="1" applyBorder="1"/>
    <xf numFmtId="0" fontId="2" fillId="0" borderId="22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1" xfId="0" applyFont="1" applyBorder="1"/>
    <xf numFmtId="2" fontId="12" fillId="2" borderId="3" xfId="0" applyNumberFormat="1" applyFont="1" applyFill="1" applyBorder="1"/>
    <xf numFmtId="2" fontId="12" fillId="2" borderId="15" xfId="0" applyNumberFormat="1" applyFont="1" applyFill="1" applyBorder="1"/>
    <xf numFmtId="2" fontId="20" fillId="3" borderId="2" xfId="0" applyNumberFormat="1" applyFont="1" applyFill="1" applyBorder="1"/>
    <xf numFmtId="2" fontId="20" fillId="3" borderId="43" xfId="0" applyNumberFormat="1" applyFont="1" applyFill="1" applyBorder="1"/>
    <xf numFmtId="2" fontId="2" fillId="3" borderId="21" xfId="0" applyNumberFormat="1" applyFont="1" applyFill="1" applyBorder="1"/>
    <xf numFmtId="2" fontId="2" fillId="3" borderId="37" xfId="0" applyNumberFormat="1" applyFont="1" applyFill="1" applyBorder="1"/>
    <xf numFmtId="2" fontId="2" fillId="3" borderId="13" xfId="0" applyNumberFormat="1" applyFont="1" applyFill="1" applyBorder="1"/>
    <xf numFmtId="2" fontId="2" fillId="3" borderId="10" xfId="0" applyNumberFormat="1" applyFont="1" applyFill="1" applyBorder="1"/>
    <xf numFmtId="2" fontId="2" fillId="3" borderId="57" xfId="0" applyNumberFormat="1" applyFont="1" applyFill="1" applyBorder="1"/>
    <xf numFmtId="2" fontId="2" fillId="3" borderId="30" xfId="0" applyNumberFormat="1" applyFont="1" applyFill="1" applyBorder="1"/>
    <xf numFmtId="2" fontId="2" fillId="3" borderId="5" xfId="0" applyNumberFormat="1" applyFont="1" applyFill="1" applyBorder="1"/>
    <xf numFmtId="2" fontId="2" fillId="3" borderId="6" xfId="0" applyNumberFormat="1" applyFont="1" applyFill="1" applyBorder="1"/>
    <xf numFmtId="2" fontId="2" fillId="3" borderId="53" xfId="0" applyNumberFormat="1" applyFont="1" applyFill="1" applyBorder="1"/>
    <xf numFmtId="2" fontId="2" fillId="3" borderId="40" xfId="0" applyNumberFormat="1" applyFont="1" applyFill="1" applyBorder="1"/>
    <xf numFmtId="2" fontId="2" fillId="3" borderId="36" xfId="0" applyNumberFormat="1" applyFont="1" applyFill="1" applyBorder="1"/>
    <xf numFmtId="2" fontId="2" fillId="3" borderId="12" xfId="0" applyNumberFormat="1" applyFont="1" applyFill="1" applyBorder="1"/>
    <xf numFmtId="2" fontId="2" fillId="3" borderId="9" xfId="0" applyNumberFormat="1" applyFont="1" applyFill="1" applyBorder="1"/>
    <xf numFmtId="2" fontId="2" fillId="3" borderId="67" xfId="0" applyNumberFormat="1" applyFont="1" applyFill="1" applyBorder="1"/>
    <xf numFmtId="2" fontId="20" fillId="3" borderId="44" xfId="0" applyNumberFormat="1" applyFont="1" applyFill="1" applyBorder="1"/>
    <xf numFmtId="2" fontId="20" fillId="3" borderId="1" xfId="0" applyNumberFormat="1" applyFont="1" applyFill="1" applyBorder="1"/>
    <xf numFmtId="2" fontId="2" fillId="3" borderId="20" xfId="0" applyNumberFormat="1" applyFont="1" applyFill="1" applyBorder="1"/>
    <xf numFmtId="2" fontId="3" fillId="3" borderId="40" xfId="0" applyNumberFormat="1" applyFont="1" applyFill="1" applyBorder="1"/>
    <xf numFmtId="2" fontId="3" fillId="3" borderId="36" xfId="0" applyNumberFormat="1" applyFont="1" applyFill="1" applyBorder="1"/>
    <xf numFmtId="2" fontId="3" fillId="3" borderId="12" xfId="0" applyNumberFormat="1" applyFont="1" applyFill="1" applyBorder="1"/>
    <xf numFmtId="2" fontId="3" fillId="3" borderId="9" xfId="0" applyNumberFormat="1" applyFont="1" applyFill="1" applyBorder="1"/>
    <xf numFmtId="2" fontId="3" fillId="3" borderId="67" xfId="0" applyNumberFormat="1" applyFont="1" applyFill="1" applyBorder="1"/>
    <xf numFmtId="2" fontId="20" fillId="3" borderId="45" xfId="0" applyNumberFormat="1" applyFont="1" applyFill="1" applyBorder="1"/>
    <xf numFmtId="2" fontId="2" fillId="3" borderId="66" xfId="0" applyNumberFormat="1" applyFont="1" applyFill="1" applyBorder="1"/>
    <xf numFmtId="2" fontId="2" fillId="3" borderId="33" xfId="0" applyNumberFormat="1" applyFont="1" applyFill="1" applyBorder="1"/>
    <xf numFmtId="2" fontId="2" fillId="3" borderId="34" xfId="0" applyNumberFormat="1" applyFont="1" applyFill="1" applyBorder="1"/>
    <xf numFmtId="2" fontId="2" fillId="3" borderId="65" xfId="0" applyNumberFormat="1" applyFont="1" applyFill="1" applyBorder="1"/>
    <xf numFmtId="2" fontId="2" fillId="3" borderId="52" xfId="0" applyNumberFormat="1" applyFont="1" applyFill="1" applyBorder="1"/>
    <xf numFmtId="2" fontId="2" fillId="3" borderId="48" xfId="0" applyNumberFormat="1" applyFont="1" applyFill="1" applyBorder="1"/>
    <xf numFmtId="2" fontId="2" fillId="3" borderId="32" xfId="0" applyNumberFormat="1" applyFont="1" applyFill="1" applyBorder="1"/>
    <xf numFmtId="2" fontId="2" fillId="3" borderId="23" xfId="0" applyNumberFormat="1" applyFont="1" applyFill="1" applyBorder="1"/>
    <xf numFmtId="2" fontId="2" fillId="3" borderId="47" xfId="0" applyNumberFormat="1" applyFont="1" applyFill="1" applyBorder="1"/>
    <xf numFmtId="2" fontId="2" fillId="3" borderId="54" xfId="0" applyNumberFormat="1" applyFont="1" applyFill="1" applyBorder="1"/>
    <xf numFmtId="2" fontId="2" fillId="3" borderId="2" xfId="0" applyNumberFormat="1" applyFont="1" applyFill="1" applyBorder="1"/>
    <xf numFmtId="2" fontId="2" fillId="3" borderId="43" xfId="0" applyNumberFormat="1" applyFont="1" applyFill="1" applyBorder="1"/>
    <xf numFmtId="2" fontId="2" fillId="3" borderId="44" xfId="0" applyNumberFormat="1" applyFont="1" applyFill="1" applyBorder="1"/>
    <xf numFmtId="2" fontId="2" fillId="3" borderId="45" xfId="0" applyNumberFormat="1" applyFont="1" applyFill="1" applyBorder="1"/>
    <xf numFmtId="2" fontId="2" fillId="3" borderId="1" xfId="0" applyNumberFormat="1" applyFont="1" applyFill="1" applyBorder="1"/>
    <xf numFmtId="2" fontId="2" fillId="3" borderId="29" xfId="0" applyNumberFormat="1" applyFont="1" applyFill="1" applyBorder="1"/>
    <xf numFmtId="2" fontId="2" fillId="3" borderId="19" xfId="0" applyNumberFormat="1" applyFont="1" applyFill="1" applyBorder="1"/>
    <xf numFmtId="2" fontId="2" fillId="3" borderId="14" xfId="0" applyNumberFormat="1" applyFont="1" applyFill="1" applyBorder="1"/>
    <xf numFmtId="2" fontId="2" fillId="3" borderId="26" xfId="0" applyNumberFormat="1" applyFont="1" applyFill="1" applyBorder="1"/>
    <xf numFmtId="2" fontId="2" fillId="3" borderId="63" xfId="0" applyNumberFormat="1" applyFont="1" applyFill="1" applyBorder="1"/>
    <xf numFmtId="2" fontId="3" fillId="3" borderId="48" xfId="0" applyNumberFormat="1" applyFont="1" applyFill="1" applyBorder="1"/>
    <xf numFmtId="2" fontId="3" fillId="3" borderId="32" xfId="0" applyNumberFormat="1" applyFont="1" applyFill="1" applyBorder="1"/>
    <xf numFmtId="2" fontId="3" fillId="3" borderId="23" xfId="0" applyNumberFormat="1" applyFont="1" applyFill="1" applyBorder="1"/>
    <xf numFmtId="2" fontId="3" fillId="3" borderId="47" xfId="0" applyNumberFormat="1" applyFont="1" applyFill="1" applyBorder="1"/>
    <xf numFmtId="2" fontId="3" fillId="3" borderId="54" xfId="0" applyNumberFormat="1" applyFont="1" applyFill="1" applyBorder="1"/>
    <xf numFmtId="2" fontId="20" fillId="0" borderId="18" xfId="0" applyNumberFormat="1" applyFont="1" applyBorder="1"/>
    <xf numFmtId="2" fontId="3" fillId="0" borderId="18" xfId="0" applyNumberFormat="1" applyFont="1" applyBorder="1"/>
    <xf numFmtId="0" fontId="24" fillId="0" borderId="18" xfId="0" applyFont="1" applyBorder="1" applyAlignment="1">
      <alignment horizontal="left"/>
    </xf>
    <xf numFmtId="2" fontId="20" fillId="0" borderId="3" xfId="0" applyNumberFormat="1" applyFont="1" applyBorder="1"/>
    <xf numFmtId="2" fontId="20" fillId="0" borderId="1" xfId="0" applyNumberFormat="1" applyFont="1" applyBorder="1"/>
    <xf numFmtId="2" fontId="20" fillId="0" borderId="68" xfId="0" applyNumberFormat="1" applyFont="1" applyBorder="1"/>
    <xf numFmtId="2" fontId="3" fillId="0" borderId="1" xfId="0" applyNumberFormat="1" applyFont="1" applyBorder="1"/>
    <xf numFmtId="2" fontId="24" fillId="0" borderId="1" xfId="0" applyNumberFormat="1" applyFont="1" applyBorder="1" applyAlignment="1">
      <alignment horizontal="left"/>
    </xf>
    <xf numFmtId="2" fontId="3" fillId="0" borderId="4" xfId="0" applyNumberFormat="1" applyFont="1" applyBorder="1"/>
    <xf numFmtId="2" fontId="2" fillId="0" borderId="0" xfId="0" applyNumberFormat="1" applyFont="1" applyBorder="1"/>
    <xf numFmtId="0" fontId="24" fillId="0" borderId="0" xfId="0" applyFont="1" applyBorder="1"/>
    <xf numFmtId="0" fontId="24" fillId="0" borderId="0" xfId="0" applyFont="1"/>
    <xf numFmtId="0" fontId="0" fillId="0" borderId="27" xfId="0" applyFont="1" applyBorder="1"/>
    <xf numFmtId="0" fontId="0" fillId="0" borderId="18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29" xfId="0" applyFont="1" applyBorder="1"/>
    <xf numFmtId="0" fontId="19" fillId="0" borderId="28" xfId="0" applyFont="1" applyBorder="1"/>
    <xf numFmtId="0" fontId="25" fillId="0" borderId="28" xfId="0" applyFont="1" applyBorder="1" applyAlignment="1">
      <alignment vertical="center"/>
    </xf>
    <xf numFmtId="0" fontId="25" fillId="0" borderId="28" xfId="0" applyFont="1" applyBorder="1"/>
    <xf numFmtId="0" fontId="19" fillId="0" borderId="28" xfId="0" applyFont="1" applyBorder="1" applyAlignment="1">
      <alignment vertical="center"/>
    </xf>
    <xf numFmtId="0" fontId="0" fillId="0" borderId="5" xfId="0" applyFont="1" applyBorder="1"/>
    <xf numFmtId="2" fontId="26" fillId="3" borderId="1" xfId="0" applyNumberFormat="1" applyFont="1" applyFill="1" applyBorder="1"/>
    <xf numFmtId="0" fontId="4" fillId="0" borderId="8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" xfId="0" applyFont="1" applyBorder="1"/>
    <xf numFmtId="0" fontId="11" fillId="0" borderId="64" xfId="0" applyFont="1" applyBorder="1" applyAlignment="1">
      <alignment vertical="center"/>
    </xf>
    <xf numFmtId="0" fontId="0" fillId="0" borderId="60" xfId="0" applyFont="1" applyBorder="1"/>
    <xf numFmtId="0" fontId="0" fillId="0" borderId="66" xfId="0" applyFont="1" applyBorder="1"/>
    <xf numFmtId="0" fontId="0" fillId="0" borderId="28" xfId="0" applyFont="1" applyBorder="1"/>
    <xf numFmtId="0" fontId="0" fillId="0" borderId="51" xfId="0" applyFont="1" applyBorder="1"/>
    <xf numFmtId="0" fontId="0" fillId="0" borderId="40" xfId="0" applyFont="1" applyBorder="1"/>
    <xf numFmtId="0" fontId="27" fillId="0" borderId="27" xfId="0" applyFont="1" applyBorder="1"/>
    <xf numFmtId="0" fontId="27" fillId="0" borderId="41" xfId="0" applyFont="1" applyBorder="1"/>
    <xf numFmtId="0" fontId="27" fillId="0" borderId="28" xfId="0" applyFont="1" applyBorder="1"/>
    <xf numFmtId="0" fontId="0" fillId="0" borderId="31" xfId="0" applyFont="1" applyBorder="1"/>
    <xf numFmtId="0" fontId="4" fillId="0" borderId="30" xfId="0" applyFont="1" applyBorder="1" applyAlignment="1">
      <alignment vertical="center"/>
    </xf>
    <xf numFmtId="0" fontId="11" fillId="0" borderId="5" xfId="0" applyFont="1" applyBorder="1"/>
    <xf numFmtId="0" fontId="25" fillId="0" borderId="30" xfId="0" applyFont="1" applyBorder="1" applyAlignment="1">
      <alignment vertical="center"/>
    </xf>
    <xf numFmtId="2" fontId="11" fillId="0" borderId="5" xfId="0" applyNumberFormat="1" applyFont="1" applyBorder="1"/>
    <xf numFmtId="0" fontId="25" fillId="0" borderId="32" xfId="0" applyFont="1" applyBorder="1" applyAlignment="1">
      <alignment vertical="center"/>
    </xf>
    <xf numFmtId="0" fontId="0" fillId="0" borderId="23" xfId="0" applyFont="1" applyBorder="1"/>
    <xf numFmtId="0" fontId="0" fillId="0" borderId="24" xfId="0" applyFont="1" applyBorder="1"/>
    <xf numFmtId="0" fontId="11" fillId="0" borderId="33" xfId="0" applyFont="1" applyBorder="1" applyAlignment="1">
      <alignment vertical="center"/>
    </xf>
    <xf numFmtId="0" fontId="0" fillId="0" borderId="34" xfId="0" applyFont="1" applyBorder="1"/>
    <xf numFmtId="0" fontId="0" fillId="0" borderId="35" xfId="0" applyFont="1" applyBorder="1"/>
    <xf numFmtId="0" fontId="0" fillId="0" borderId="0" xfId="0" applyFont="1"/>
    <xf numFmtId="3" fontId="4" fillId="0" borderId="5" xfId="0" applyNumberFormat="1" applyFont="1" applyBorder="1"/>
    <xf numFmtId="3" fontId="11" fillId="0" borderId="5" xfId="0" applyNumberFormat="1" applyFont="1" applyBorder="1"/>
    <xf numFmtId="0" fontId="28" fillId="0" borderId="18" xfId="0" applyFont="1" applyBorder="1"/>
    <xf numFmtId="0" fontId="28" fillId="0" borderId="68" xfId="0" applyFont="1" applyBorder="1"/>
    <xf numFmtId="0" fontId="3" fillId="0" borderId="1" xfId="0" applyFont="1" applyBorder="1"/>
    <xf numFmtId="0" fontId="3" fillId="0" borderId="68" xfId="0" applyFont="1" applyBorder="1" applyAlignment="1">
      <alignment horizontal="center"/>
    </xf>
    <xf numFmtId="0" fontId="27" fillId="0" borderId="2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41" xfId="0" applyFont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1FFE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9"/>
  <sheetViews>
    <sheetView tabSelected="1" zoomScale="70" zoomScaleNormal="70" zoomScaleSheetLayoutView="50" workbookViewId="0">
      <selection activeCell="B35" sqref="B35:E36"/>
    </sheetView>
  </sheetViews>
  <sheetFormatPr defaultRowHeight="15.75"/>
  <cols>
    <col min="1" max="1" width="1.140625" customWidth="1"/>
    <col min="2" max="2" width="94.28515625" style="247" customWidth="1"/>
    <col min="3" max="3" width="21" style="247" customWidth="1"/>
    <col min="4" max="4" width="21.28515625" style="247" customWidth="1"/>
    <col min="5" max="5" width="26.7109375" style="247" customWidth="1"/>
    <col min="6" max="6" width="4.7109375" customWidth="1"/>
    <col min="7" max="7" width="40.7109375" customWidth="1"/>
    <col min="8" max="8" width="8.7109375" customWidth="1"/>
    <col min="9" max="9" width="27.140625" style="211" customWidth="1"/>
    <col min="10" max="10" width="21.5703125" style="211" bestFit="1" customWidth="1"/>
    <col min="11" max="11" width="10.140625" style="211" customWidth="1"/>
    <col min="12" max="12" width="13" style="211" bestFit="1" customWidth="1"/>
    <col min="13" max="13" width="9.42578125" style="211" customWidth="1"/>
    <col min="14" max="14" width="16.42578125" style="211" customWidth="1"/>
    <col min="15" max="15" width="14.28515625" style="211" customWidth="1"/>
  </cols>
  <sheetData>
    <row r="1" spans="2:15" ht="16.5" thickBot="1">
      <c r="B1" s="212"/>
      <c r="C1" s="213"/>
      <c r="D1" s="213"/>
      <c r="E1" s="214">
        <v>1</v>
      </c>
      <c r="F1" s="21">
        <v>5</v>
      </c>
      <c r="G1" s="62" t="s">
        <v>96</v>
      </c>
      <c r="H1" s="22"/>
      <c r="I1" s="78"/>
      <c r="J1" s="78"/>
      <c r="K1" s="78"/>
      <c r="L1" s="78"/>
      <c r="M1" s="78"/>
      <c r="N1" s="78"/>
      <c r="O1" s="79"/>
    </row>
    <row r="2" spans="2:15" ht="16.5" thickBot="1">
      <c r="B2" s="6"/>
      <c r="C2" s="7"/>
      <c r="D2" s="215"/>
      <c r="E2" s="216"/>
      <c r="F2" s="24" t="s">
        <v>20</v>
      </c>
      <c r="G2" s="24" t="s">
        <v>17</v>
      </c>
      <c r="H2" s="40" t="s">
        <v>97</v>
      </c>
      <c r="I2" s="80" t="s">
        <v>193</v>
      </c>
      <c r="J2" s="81"/>
      <c r="K2" s="81"/>
      <c r="L2" s="81"/>
      <c r="M2" s="81"/>
      <c r="N2" s="81"/>
      <c r="O2" s="82"/>
    </row>
    <row r="3" spans="2:15" ht="16.5" thickBot="1">
      <c r="B3" s="6"/>
      <c r="C3" s="7"/>
      <c r="D3" s="215"/>
      <c r="E3" s="216"/>
      <c r="F3" s="25" t="s">
        <v>101</v>
      </c>
      <c r="G3" s="25"/>
      <c r="H3" s="41" t="s">
        <v>98</v>
      </c>
      <c r="I3" s="83" t="s">
        <v>227</v>
      </c>
      <c r="J3" s="84" t="s">
        <v>195</v>
      </c>
      <c r="K3" s="85" t="s">
        <v>195</v>
      </c>
      <c r="L3" s="86" t="s">
        <v>179</v>
      </c>
      <c r="M3" s="83" t="s">
        <v>198</v>
      </c>
      <c r="N3" s="80" t="s">
        <v>100</v>
      </c>
      <c r="O3" s="82"/>
    </row>
    <row r="4" spans="2:15" ht="16.5" thickBot="1">
      <c r="B4" s="8"/>
      <c r="C4" s="37" t="s">
        <v>163</v>
      </c>
      <c r="D4" s="215"/>
      <c r="E4" s="216"/>
      <c r="F4" s="26"/>
      <c r="G4" s="48"/>
      <c r="H4" s="45" t="s">
        <v>99</v>
      </c>
      <c r="I4" s="87" t="s">
        <v>194</v>
      </c>
      <c r="J4" s="88" t="s">
        <v>196</v>
      </c>
      <c r="K4" s="89" t="s">
        <v>197</v>
      </c>
      <c r="L4" s="90" t="s">
        <v>180</v>
      </c>
      <c r="M4" s="87" t="s">
        <v>199</v>
      </c>
      <c r="N4" s="83">
        <v>2019</v>
      </c>
      <c r="O4" s="83">
        <v>2020</v>
      </c>
    </row>
    <row r="5" spans="2:15" ht="16.5" thickBot="1">
      <c r="B5" s="8"/>
      <c r="C5" s="37" t="s">
        <v>214</v>
      </c>
      <c r="D5" s="215"/>
      <c r="E5" s="216"/>
      <c r="F5" s="27">
        <v>1</v>
      </c>
      <c r="G5" s="27">
        <v>2</v>
      </c>
      <c r="H5" s="22">
        <v>3</v>
      </c>
      <c r="I5" s="83">
        <v>4</v>
      </c>
      <c r="J5" s="84">
        <v>5</v>
      </c>
      <c r="K5" s="85">
        <v>6</v>
      </c>
      <c r="L5" s="86">
        <v>7</v>
      </c>
      <c r="M5" s="83">
        <v>8</v>
      </c>
      <c r="N5" s="83">
        <v>9</v>
      </c>
      <c r="O5" s="83">
        <v>10</v>
      </c>
    </row>
    <row r="6" spans="2:15" ht="16.5" thickBot="1">
      <c r="B6" s="8"/>
      <c r="C6" s="37" t="s">
        <v>164</v>
      </c>
      <c r="D6" s="215"/>
      <c r="E6" s="216"/>
      <c r="F6" s="63" t="s">
        <v>158</v>
      </c>
      <c r="G6" s="56" t="s">
        <v>171</v>
      </c>
      <c r="H6" s="53" t="s">
        <v>103</v>
      </c>
      <c r="I6" s="91">
        <f>SUM(J6:M6)</f>
        <v>0</v>
      </c>
      <c r="J6" s="92">
        <f>SUM(J7)</f>
        <v>0</v>
      </c>
      <c r="K6" s="93">
        <f t="shared" ref="K6:M6" si="0">SUM(K7)</f>
        <v>0</v>
      </c>
      <c r="L6" s="94">
        <f t="shared" si="0"/>
        <v>0</v>
      </c>
      <c r="M6" s="91">
        <f t="shared" si="0"/>
        <v>0</v>
      </c>
      <c r="N6" s="95">
        <f>SUM(I29)</f>
        <v>0</v>
      </c>
      <c r="O6" s="95">
        <f>SUM(N29)</f>
        <v>0</v>
      </c>
    </row>
    <row r="7" spans="2:15" ht="16.5" thickBot="1">
      <c r="B7" s="8"/>
      <c r="C7" s="38" t="s">
        <v>215</v>
      </c>
      <c r="D7" s="215"/>
      <c r="E7" s="216"/>
      <c r="F7" s="70" t="s">
        <v>172</v>
      </c>
      <c r="G7" s="57" t="s">
        <v>170</v>
      </c>
      <c r="H7" s="12" t="s">
        <v>103</v>
      </c>
      <c r="I7" s="96">
        <f>SUM(J7:M7)</f>
        <v>0</v>
      </c>
      <c r="J7" s="97">
        <v>0</v>
      </c>
      <c r="K7" s="98"/>
      <c r="L7" s="99"/>
      <c r="M7" s="96"/>
      <c r="N7" s="96"/>
      <c r="O7" s="96"/>
    </row>
    <row r="8" spans="2:15" ht="16.5" thickBot="1">
      <c r="B8" s="8"/>
      <c r="C8" s="37" t="s">
        <v>226</v>
      </c>
      <c r="D8" s="215"/>
      <c r="E8" s="216"/>
      <c r="F8" s="63"/>
      <c r="G8" s="58" t="s">
        <v>181</v>
      </c>
      <c r="H8" s="54"/>
      <c r="I8" s="91">
        <f>SUM(J8:M8)</f>
        <v>30764060</v>
      </c>
      <c r="J8" s="92">
        <f>SUM(J10,J12:J14,J23,J29)</f>
        <v>30764060</v>
      </c>
      <c r="K8" s="93">
        <f t="shared" ref="K8:O8" si="1">SUM(K10,K12:K14,K23,K29)</f>
        <v>0</v>
      </c>
      <c r="L8" s="94">
        <f t="shared" si="1"/>
        <v>0</v>
      </c>
      <c r="M8" s="91">
        <f t="shared" si="1"/>
        <v>0</v>
      </c>
      <c r="N8" s="100">
        <f>SUM(N10,N12:N14,N23,N29)</f>
        <v>0</v>
      </c>
      <c r="O8" s="100">
        <f t="shared" si="1"/>
        <v>0</v>
      </c>
    </row>
    <row r="9" spans="2:15" ht="16.5" thickBot="1">
      <c r="B9" s="10"/>
      <c r="C9" s="9"/>
      <c r="D9" s="215"/>
      <c r="E9" s="216"/>
      <c r="F9" s="70" t="s">
        <v>21</v>
      </c>
      <c r="G9" s="28" t="s">
        <v>104</v>
      </c>
      <c r="H9" s="12" t="s">
        <v>103</v>
      </c>
      <c r="I9" s="87">
        <f t="shared" ref="I9:I30" si="2">SUM(J9:M9)</f>
        <v>0</v>
      </c>
      <c r="J9" s="97"/>
      <c r="K9" s="89"/>
      <c r="L9" s="90"/>
      <c r="M9" s="87"/>
      <c r="N9" s="96"/>
      <c r="O9" s="96"/>
    </row>
    <row r="10" spans="2:15" ht="16.5" thickBot="1">
      <c r="B10" s="217" t="s">
        <v>209</v>
      </c>
      <c r="C10" s="215"/>
      <c r="D10" s="215"/>
      <c r="E10" s="216"/>
      <c r="F10" s="70"/>
      <c r="G10" s="28" t="s">
        <v>105</v>
      </c>
      <c r="H10" s="12"/>
      <c r="I10" s="101">
        <f t="shared" si="2"/>
        <v>30764060</v>
      </c>
      <c r="J10" s="97">
        <f>J34</f>
        <v>30764060</v>
      </c>
      <c r="K10" s="102"/>
      <c r="L10" s="103"/>
      <c r="M10" s="101">
        <v>0</v>
      </c>
      <c r="N10" s="101"/>
      <c r="O10" s="101"/>
    </row>
    <row r="11" spans="2:15" ht="16.5" thickBot="1">
      <c r="B11" s="10"/>
      <c r="C11" s="215"/>
      <c r="D11" s="215"/>
      <c r="E11" s="216"/>
      <c r="F11" s="70"/>
      <c r="G11" s="59" t="s">
        <v>106</v>
      </c>
      <c r="H11" s="12"/>
      <c r="I11" s="87">
        <f t="shared" si="2"/>
        <v>0</v>
      </c>
      <c r="J11" s="88"/>
      <c r="K11" s="89"/>
      <c r="L11" s="90"/>
      <c r="M11" s="87"/>
      <c r="N11" s="96"/>
      <c r="O11" s="96"/>
    </row>
    <row r="12" spans="2:15" ht="16.5" thickBot="1">
      <c r="B12" s="217"/>
      <c r="C12" s="215"/>
      <c r="D12" s="215"/>
      <c r="E12" s="216"/>
      <c r="F12" s="63" t="s">
        <v>22</v>
      </c>
      <c r="G12" s="42" t="s">
        <v>174</v>
      </c>
      <c r="H12" s="53" t="s">
        <v>103</v>
      </c>
      <c r="I12" s="95">
        <f t="shared" si="2"/>
        <v>0</v>
      </c>
      <c r="J12" s="104">
        <v>0</v>
      </c>
      <c r="K12" s="105"/>
      <c r="L12" s="106"/>
      <c r="M12" s="95"/>
      <c r="N12" s="95"/>
      <c r="O12" s="95"/>
    </row>
    <row r="13" spans="2:15" ht="16.5" thickBot="1">
      <c r="B13" s="218" t="s">
        <v>216</v>
      </c>
      <c r="C13" s="4"/>
      <c r="D13" s="215"/>
      <c r="E13" s="216"/>
      <c r="F13" s="63" t="s">
        <v>23</v>
      </c>
      <c r="G13" s="42" t="s">
        <v>107</v>
      </c>
      <c r="H13" s="53" t="s">
        <v>103</v>
      </c>
      <c r="I13" s="95">
        <f t="shared" si="2"/>
        <v>0</v>
      </c>
      <c r="J13" s="104">
        <v>0</v>
      </c>
      <c r="K13" s="105"/>
      <c r="L13" s="106"/>
      <c r="M13" s="95"/>
      <c r="N13" s="95">
        <f>SUM(M13)</f>
        <v>0</v>
      </c>
      <c r="O13" s="95">
        <f>SUM(N13)</f>
        <v>0</v>
      </c>
    </row>
    <row r="14" spans="2:15" ht="16.5" thickBot="1">
      <c r="B14" s="219" t="s">
        <v>217</v>
      </c>
      <c r="C14" s="4"/>
      <c r="D14" s="215"/>
      <c r="E14" s="216"/>
      <c r="F14" s="63" t="s">
        <v>120</v>
      </c>
      <c r="G14" s="42" t="s">
        <v>108</v>
      </c>
      <c r="H14" s="53"/>
      <c r="I14" s="107"/>
      <c r="J14" s="104">
        <v>0</v>
      </c>
      <c r="K14" s="108"/>
      <c r="L14" s="109"/>
      <c r="M14" s="107"/>
      <c r="N14" s="107"/>
      <c r="O14" s="107"/>
    </row>
    <row r="15" spans="2:15">
      <c r="B15" s="220" t="s">
        <v>228</v>
      </c>
      <c r="C15" s="4"/>
      <c r="D15" s="215"/>
      <c r="E15" s="216"/>
      <c r="F15" s="70"/>
      <c r="G15" s="28" t="s">
        <v>109</v>
      </c>
      <c r="H15" s="12"/>
      <c r="I15" s="87"/>
      <c r="J15" s="88"/>
      <c r="K15" s="89"/>
      <c r="L15" s="90"/>
      <c r="M15" s="87"/>
      <c r="N15" s="87"/>
      <c r="O15" s="87"/>
    </row>
    <row r="16" spans="2:15">
      <c r="B16" s="220"/>
      <c r="C16" s="4"/>
      <c r="D16" s="215"/>
      <c r="E16" s="216"/>
      <c r="F16" s="70"/>
      <c r="G16" s="28" t="s">
        <v>110</v>
      </c>
      <c r="H16" s="12"/>
      <c r="I16" s="87"/>
      <c r="J16" s="88"/>
      <c r="K16" s="89"/>
      <c r="L16" s="90"/>
      <c r="M16" s="87"/>
      <c r="N16" s="87"/>
      <c r="O16" s="87"/>
    </row>
    <row r="17" spans="2:16">
      <c r="B17" s="218" t="s">
        <v>208</v>
      </c>
      <c r="C17" s="2"/>
      <c r="D17" s="2" t="s">
        <v>19</v>
      </c>
      <c r="E17" s="216"/>
      <c r="F17" s="70"/>
      <c r="G17" s="28" t="s">
        <v>111</v>
      </c>
      <c r="H17" s="12"/>
      <c r="I17" s="87"/>
      <c r="J17" s="88"/>
      <c r="K17" s="89"/>
      <c r="L17" s="90"/>
      <c r="M17" s="87"/>
      <c r="N17" s="87"/>
      <c r="O17" s="87"/>
    </row>
    <row r="18" spans="2:16">
      <c r="B18" s="217" t="s">
        <v>218</v>
      </c>
      <c r="C18" s="2"/>
      <c r="D18" s="221"/>
      <c r="E18" s="216"/>
      <c r="F18" s="64"/>
      <c r="G18" s="43" t="s">
        <v>112</v>
      </c>
      <c r="H18" s="23"/>
      <c r="I18" s="110"/>
      <c r="J18" s="111"/>
      <c r="K18" s="112"/>
      <c r="L18" s="113"/>
      <c r="M18" s="110"/>
      <c r="N18" s="110"/>
      <c r="O18" s="110"/>
    </row>
    <row r="19" spans="2:16">
      <c r="B19" s="217" t="s">
        <v>221</v>
      </c>
      <c r="C19" s="2"/>
      <c r="D19" s="221"/>
      <c r="E19" s="216"/>
      <c r="F19" s="73" t="s">
        <v>121</v>
      </c>
      <c r="G19" s="25" t="s">
        <v>113</v>
      </c>
      <c r="H19" s="30"/>
      <c r="I19" s="114">
        <f t="shared" si="2"/>
        <v>0</v>
      </c>
      <c r="J19" s="115"/>
      <c r="K19" s="116"/>
      <c r="L19" s="117"/>
      <c r="M19" s="114"/>
      <c r="N19" s="114"/>
      <c r="O19" s="114"/>
    </row>
    <row r="20" spans="2:16">
      <c r="B20" s="219" t="s">
        <v>37</v>
      </c>
      <c r="C20" s="2" t="s">
        <v>34</v>
      </c>
      <c r="D20" s="221">
        <v>531965</v>
      </c>
      <c r="E20" s="216"/>
      <c r="F20" s="73" t="s">
        <v>122</v>
      </c>
      <c r="G20" s="25" t="s">
        <v>114</v>
      </c>
      <c r="H20" s="30"/>
      <c r="I20" s="114">
        <f t="shared" si="2"/>
        <v>0</v>
      </c>
      <c r="J20" s="115"/>
      <c r="K20" s="116"/>
      <c r="L20" s="117"/>
      <c r="M20" s="114"/>
      <c r="N20" s="114"/>
      <c r="O20" s="114"/>
    </row>
    <row r="21" spans="2:16">
      <c r="B21" s="219" t="s">
        <v>223</v>
      </c>
      <c r="C21" s="2" t="s">
        <v>35</v>
      </c>
      <c r="D21" s="221" t="s">
        <v>231</v>
      </c>
      <c r="E21" s="216"/>
      <c r="F21" s="73" t="s">
        <v>123</v>
      </c>
      <c r="G21" s="25" t="s">
        <v>176</v>
      </c>
      <c r="H21" s="30"/>
      <c r="I21" s="114">
        <f t="shared" si="2"/>
        <v>0</v>
      </c>
      <c r="J21" s="115"/>
      <c r="K21" s="116"/>
      <c r="L21" s="117"/>
      <c r="M21" s="114"/>
      <c r="N21" s="114"/>
      <c r="O21" s="114"/>
    </row>
    <row r="22" spans="2:16" ht="16.5" thickBot="1">
      <c r="B22" s="219" t="s">
        <v>38</v>
      </c>
      <c r="C22" s="2" t="s">
        <v>36</v>
      </c>
      <c r="D22" s="221">
        <v>57806846</v>
      </c>
      <c r="E22" s="216"/>
      <c r="F22" s="74" t="s">
        <v>173</v>
      </c>
      <c r="G22" s="48" t="s">
        <v>175</v>
      </c>
      <c r="H22" s="44"/>
      <c r="I22" s="118">
        <f t="shared" si="2"/>
        <v>0</v>
      </c>
      <c r="J22" s="119"/>
      <c r="K22" s="120"/>
      <c r="L22" s="121"/>
      <c r="M22" s="118"/>
      <c r="N22" s="118"/>
      <c r="O22" s="118"/>
      <c r="P22" s="16"/>
    </row>
    <row r="23" spans="2:16" ht="16.5" thickBot="1">
      <c r="B23" s="222">
        <f>SUM(I31)</f>
        <v>30764060</v>
      </c>
      <c r="C23" s="2" t="s">
        <v>36</v>
      </c>
      <c r="D23" s="221"/>
      <c r="E23" s="216"/>
      <c r="F23" s="63" t="s">
        <v>124</v>
      </c>
      <c r="G23" s="42" t="s">
        <v>115</v>
      </c>
      <c r="H23" s="53" t="s">
        <v>103</v>
      </c>
      <c r="I23" s="122">
        <f>SUM(J23:M23)</f>
        <v>0</v>
      </c>
      <c r="J23" s="123">
        <f>SUM(J25,J28)</f>
        <v>0</v>
      </c>
      <c r="K23" s="124">
        <f t="shared" ref="K23:M23" si="3">SUM(K25,K28)</f>
        <v>0</v>
      </c>
      <c r="L23" s="125">
        <f>SUM(L28)</f>
        <v>0</v>
      </c>
      <c r="M23" s="122">
        <f t="shared" si="3"/>
        <v>0</v>
      </c>
      <c r="N23" s="122">
        <v>0</v>
      </c>
      <c r="O23" s="122">
        <f>SUM(N23)</f>
        <v>0</v>
      </c>
    </row>
    <row r="24" spans="2:16">
      <c r="B24" s="219" t="s">
        <v>39</v>
      </c>
      <c r="C24" s="2"/>
      <c r="D24" s="221"/>
      <c r="E24" s="216"/>
      <c r="F24" s="64"/>
      <c r="G24" s="43" t="s">
        <v>183</v>
      </c>
      <c r="H24" s="23"/>
      <c r="I24" s="126"/>
      <c r="J24" s="127"/>
      <c r="K24" s="128"/>
      <c r="L24" s="129"/>
      <c r="M24" s="126"/>
      <c r="N24" s="126"/>
      <c r="O24" s="126"/>
    </row>
    <row r="25" spans="2:16">
      <c r="B25" s="217" t="s">
        <v>168</v>
      </c>
      <c r="C25" s="223"/>
      <c r="D25" s="221"/>
      <c r="E25" s="216"/>
      <c r="F25" s="66" t="s">
        <v>125</v>
      </c>
      <c r="G25" s="28" t="s">
        <v>116</v>
      </c>
      <c r="H25" s="44" t="s">
        <v>103</v>
      </c>
      <c r="I25" s="118">
        <f t="shared" si="2"/>
        <v>0</v>
      </c>
      <c r="J25" s="119"/>
      <c r="K25" s="120"/>
      <c r="L25" s="121"/>
      <c r="M25" s="118"/>
      <c r="N25" s="118"/>
      <c r="O25" s="118"/>
    </row>
    <row r="26" spans="2:16">
      <c r="B26" s="219" t="s">
        <v>41</v>
      </c>
      <c r="C26" s="2"/>
      <c r="D26" s="221"/>
      <c r="E26" s="216"/>
      <c r="F26" s="70"/>
      <c r="G26" s="28" t="s">
        <v>117</v>
      </c>
      <c r="H26" s="12"/>
      <c r="I26" s="96">
        <f t="shared" si="2"/>
        <v>0</v>
      </c>
      <c r="J26" s="97"/>
      <c r="K26" s="98"/>
      <c r="L26" s="99"/>
      <c r="M26" s="96"/>
      <c r="N26" s="96"/>
      <c r="O26" s="96"/>
    </row>
    <row r="27" spans="2:16">
      <c r="B27" s="219" t="s">
        <v>42</v>
      </c>
      <c r="C27" s="2" t="s">
        <v>40</v>
      </c>
      <c r="D27" s="221">
        <v>383</v>
      </c>
      <c r="E27" s="216"/>
      <c r="F27" s="70"/>
      <c r="G27" s="28" t="s">
        <v>118</v>
      </c>
      <c r="H27" s="23"/>
      <c r="I27" s="126">
        <f t="shared" si="2"/>
        <v>0</v>
      </c>
      <c r="J27" s="127"/>
      <c r="K27" s="128"/>
      <c r="L27" s="129"/>
      <c r="M27" s="126"/>
      <c r="N27" s="126"/>
      <c r="O27" s="126"/>
    </row>
    <row r="28" spans="2:16">
      <c r="B28" s="219" t="s">
        <v>222</v>
      </c>
      <c r="C28" s="4"/>
      <c r="D28" s="215"/>
      <c r="E28" s="216"/>
      <c r="F28" s="65" t="s">
        <v>166</v>
      </c>
      <c r="G28" s="25" t="s">
        <v>167</v>
      </c>
      <c r="H28" s="30"/>
      <c r="I28" s="114">
        <f t="shared" si="2"/>
        <v>0</v>
      </c>
      <c r="J28" s="115"/>
      <c r="K28" s="116"/>
      <c r="L28" s="117"/>
      <c r="M28" s="114"/>
      <c r="N28" s="114"/>
      <c r="O28" s="114"/>
    </row>
    <row r="29" spans="2:16">
      <c r="B29" s="219"/>
      <c r="C29" s="4"/>
      <c r="D29" s="215"/>
      <c r="E29" s="216"/>
      <c r="F29" s="75" t="s">
        <v>126</v>
      </c>
      <c r="G29" s="60" t="s">
        <v>119</v>
      </c>
      <c r="H29" s="55" t="s">
        <v>103</v>
      </c>
      <c r="I29" s="130">
        <f t="shared" si="2"/>
        <v>0</v>
      </c>
      <c r="J29" s="131">
        <v>0</v>
      </c>
      <c r="K29" s="132"/>
      <c r="L29" s="133"/>
      <c r="M29" s="130"/>
      <c r="N29" s="134"/>
      <c r="O29" s="134"/>
    </row>
    <row r="30" spans="2:16" ht="16.5" thickBot="1">
      <c r="B30" s="219"/>
      <c r="C30" s="4"/>
      <c r="D30" s="215"/>
      <c r="E30" s="216"/>
      <c r="F30" s="76"/>
      <c r="G30" s="61" t="s">
        <v>102</v>
      </c>
      <c r="H30" s="33"/>
      <c r="I30" s="135">
        <f t="shared" si="2"/>
        <v>0</v>
      </c>
      <c r="J30" s="136"/>
      <c r="K30" s="137"/>
      <c r="L30" s="138"/>
      <c r="M30" s="135"/>
      <c r="N30" s="135"/>
      <c r="O30" s="135"/>
    </row>
    <row r="31" spans="2:16" ht="16.5" thickBot="1">
      <c r="B31" s="224"/>
      <c r="C31" s="225"/>
      <c r="D31" s="225"/>
      <c r="E31" s="226"/>
      <c r="F31" s="35"/>
      <c r="G31" s="36" t="s">
        <v>169</v>
      </c>
      <c r="H31" s="39" t="s">
        <v>103</v>
      </c>
      <c r="I31" s="139">
        <f>SUM(J31:M31)</f>
        <v>30764060</v>
      </c>
      <c r="J31" s="140">
        <f>SUM(J6,J8,J12,J13,J14,J23,J29)</f>
        <v>30764060</v>
      </c>
      <c r="K31" s="140">
        <f t="shared" ref="K31" si="4">SUM(K6,K8,K12,K13,K14,K23,K29)</f>
        <v>0</v>
      </c>
      <c r="L31" s="140">
        <f>SUM(L7:L8)</f>
        <v>0</v>
      </c>
      <c r="M31" s="140">
        <f>SUM(M8)</f>
        <v>0</v>
      </c>
      <c r="N31" s="139">
        <f>SUM(N6,N8)</f>
        <v>0</v>
      </c>
      <c r="O31" s="139">
        <f>SUM(O6,O8)</f>
        <v>0</v>
      </c>
    </row>
    <row r="32" spans="2:16" ht="16.5" thickBot="1">
      <c r="B32" s="227" t="s">
        <v>45</v>
      </c>
      <c r="C32" s="228"/>
      <c r="D32" s="228"/>
      <c r="E32" s="229">
        <v>2</v>
      </c>
      <c r="F32" s="24">
        <v>6</v>
      </c>
      <c r="G32" s="49" t="s">
        <v>17</v>
      </c>
      <c r="H32" s="27" t="s">
        <v>97</v>
      </c>
      <c r="I32" s="141" t="s">
        <v>227</v>
      </c>
      <c r="J32" s="85" t="s">
        <v>195</v>
      </c>
      <c r="K32" s="85" t="s">
        <v>195</v>
      </c>
      <c r="L32" s="142" t="s">
        <v>179</v>
      </c>
      <c r="M32" s="83" t="s">
        <v>198</v>
      </c>
      <c r="N32" s="80" t="s">
        <v>100</v>
      </c>
      <c r="O32" s="82"/>
    </row>
    <row r="33" spans="2:18" ht="16.5" thickBot="1">
      <c r="B33" s="230"/>
      <c r="C33" s="215"/>
      <c r="D33" s="215"/>
      <c r="E33" s="216"/>
      <c r="F33" s="26" t="s">
        <v>101</v>
      </c>
      <c r="G33" s="26"/>
      <c r="H33" s="29" t="s">
        <v>98</v>
      </c>
      <c r="I33" s="143" t="s">
        <v>194</v>
      </c>
      <c r="J33" s="144" t="s">
        <v>196</v>
      </c>
      <c r="K33" s="144" t="s">
        <v>197</v>
      </c>
      <c r="L33" s="145" t="s">
        <v>180</v>
      </c>
      <c r="M33" s="146" t="s">
        <v>199</v>
      </c>
      <c r="N33" s="147">
        <v>2019</v>
      </c>
      <c r="O33" s="147">
        <v>2020</v>
      </c>
      <c r="R33" s="16"/>
    </row>
    <row r="34" spans="2:18" ht="16.5" thickBot="1">
      <c r="B34" s="17" t="s">
        <v>43</v>
      </c>
      <c r="C34" s="231"/>
      <c r="D34" s="231"/>
      <c r="E34" s="232"/>
      <c r="F34" s="47"/>
      <c r="G34" s="50" t="s">
        <v>165</v>
      </c>
      <c r="H34" s="47">
        <v>900</v>
      </c>
      <c r="I34" s="148">
        <f>SUM(J34:M34)</f>
        <v>30764060</v>
      </c>
      <c r="J34" s="149">
        <f t="shared" ref="J34:O34" si="5">SUM(J35)+J39</f>
        <v>30764060</v>
      </c>
      <c r="K34" s="149">
        <f t="shared" si="5"/>
        <v>0</v>
      </c>
      <c r="L34" s="149">
        <f>SUM(L35)+L39</f>
        <v>0</v>
      </c>
      <c r="M34" s="149">
        <f t="shared" si="5"/>
        <v>0</v>
      </c>
      <c r="N34" s="149">
        <f t="shared" si="5"/>
        <v>31050060</v>
      </c>
      <c r="O34" s="149">
        <f t="shared" si="5"/>
        <v>31050060</v>
      </c>
    </row>
    <row r="35" spans="2:18" ht="114.75" customHeight="1" thickBot="1">
      <c r="B35" s="254" t="s">
        <v>225</v>
      </c>
      <c r="C35" s="255"/>
      <c r="D35" s="255"/>
      <c r="E35" s="256"/>
      <c r="F35" s="63" t="s">
        <v>24</v>
      </c>
      <c r="G35" s="51" t="s">
        <v>127</v>
      </c>
      <c r="H35" s="42">
        <v>210</v>
      </c>
      <c r="I35" s="150">
        <f>SUM(J35:M35)</f>
        <v>25440000</v>
      </c>
      <c r="J35" s="151">
        <f>SUM(J36+J38)+J37</f>
        <v>25440000</v>
      </c>
      <c r="K35" s="151">
        <f>SUM(K36+K38)+K37</f>
        <v>0</v>
      </c>
      <c r="L35" s="151">
        <f>SUM(L36+L38)+L37</f>
        <v>0</v>
      </c>
      <c r="M35" s="151">
        <f>SUM(M36+M38)+M37</f>
        <v>0</v>
      </c>
      <c r="N35" s="151">
        <f>SUM(N36+N38)+N37</f>
        <v>25930000</v>
      </c>
      <c r="O35" s="151">
        <f>SUM(N35)</f>
        <v>25930000</v>
      </c>
    </row>
    <row r="36" spans="2:18" ht="93.75" customHeight="1" thickBot="1">
      <c r="B36" s="257"/>
      <c r="C36" s="258"/>
      <c r="D36" s="258"/>
      <c r="E36" s="259"/>
      <c r="F36" s="64" t="s">
        <v>136</v>
      </c>
      <c r="G36" s="43" t="s">
        <v>128</v>
      </c>
      <c r="H36" s="43">
        <v>211</v>
      </c>
      <c r="I36" s="152">
        <f t="shared" ref="I36:I61" si="6">SUM(J36:M36)</f>
        <v>19538000</v>
      </c>
      <c r="J36" s="153">
        <f>15708000+3750000+80000</f>
        <v>19538000</v>
      </c>
      <c r="K36" s="154"/>
      <c r="L36" s="155"/>
      <c r="M36" s="156"/>
      <c r="N36" s="156">
        <f>J36+240000+100000+50000</f>
        <v>19928000</v>
      </c>
      <c r="O36" s="156">
        <f>SUM(N36)</f>
        <v>19928000</v>
      </c>
    </row>
    <row r="37" spans="2:18" ht="16.5" thickBot="1">
      <c r="B37" s="18" t="s">
        <v>44</v>
      </c>
      <c r="C37" s="215"/>
      <c r="D37" s="215"/>
      <c r="E37" s="216"/>
      <c r="F37" s="65" t="s">
        <v>137</v>
      </c>
      <c r="G37" s="25" t="s">
        <v>129</v>
      </c>
      <c r="H37" s="25">
        <v>212</v>
      </c>
      <c r="I37" s="152">
        <f>SUM(J37:M37)</f>
        <v>0</v>
      </c>
      <c r="J37" s="157">
        <v>0</v>
      </c>
      <c r="K37" s="158"/>
      <c r="L37" s="159"/>
      <c r="M37" s="160"/>
      <c r="N37" s="156">
        <v>0</v>
      </c>
      <c r="O37" s="160">
        <f t="shared" ref="O37:O38" si="7">SUM(N37)</f>
        <v>0</v>
      </c>
    </row>
    <row r="38" spans="2:18" ht="45.75" customHeight="1" thickBot="1">
      <c r="B38" s="260" t="s">
        <v>224</v>
      </c>
      <c r="C38" s="261"/>
      <c r="D38" s="261"/>
      <c r="E38" s="262"/>
      <c r="F38" s="66" t="s">
        <v>138</v>
      </c>
      <c r="G38" s="48" t="s">
        <v>130</v>
      </c>
      <c r="H38" s="48">
        <v>213</v>
      </c>
      <c r="I38" s="161">
        <f>SUM(J38:M38)</f>
        <v>5902000</v>
      </c>
      <c r="J38" s="162">
        <f>4744000+1133000+25000</f>
        <v>5902000</v>
      </c>
      <c r="K38" s="163"/>
      <c r="L38" s="164">
        <v>0</v>
      </c>
      <c r="M38" s="165"/>
      <c r="N38" s="156">
        <f>J38+80000+20000</f>
        <v>6002000</v>
      </c>
      <c r="O38" s="165">
        <f t="shared" si="7"/>
        <v>6002000</v>
      </c>
    </row>
    <row r="39" spans="2:18" ht="27" customHeight="1" thickBot="1">
      <c r="B39" s="263"/>
      <c r="C39" s="264"/>
      <c r="D39" s="264"/>
      <c r="E39" s="265"/>
      <c r="F39" s="63" t="s">
        <v>25</v>
      </c>
      <c r="G39" s="42" t="s">
        <v>200</v>
      </c>
      <c r="H39" s="42">
        <v>220</v>
      </c>
      <c r="I39" s="150">
        <f t="shared" si="6"/>
        <v>5324060</v>
      </c>
      <c r="J39" s="151">
        <f>SUM(J40)+J42+J48+J49+J55+J56</f>
        <v>5324060</v>
      </c>
      <c r="K39" s="166">
        <f t="shared" ref="K39" si="8">SUM(K40:K42,K47:K49)</f>
        <v>0</v>
      </c>
      <c r="L39" s="151">
        <f>SUM(L40)+L42+L48+L49+L55+L56</f>
        <v>0</v>
      </c>
      <c r="M39" s="151">
        <f>SUM(M40)+M42+M48+M49+M55+M56</f>
        <v>0</v>
      </c>
      <c r="N39" s="151">
        <f>SUM(N40)+N42+N48+N49+N55+N56</f>
        <v>5120060</v>
      </c>
      <c r="O39" s="167">
        <f>SUM(N39)</f>
        <v>5120060</v>
      </c>
    </row>
    <row r="40" spans="2:18" ht="16.5" thickBot="1">
      <c r="B40" s="18" t="s">
        <v>0</v>
      </c>
      <c r="C40" s="215"/>
      <c r="D40" s="215"/>
      <c r="E40" s="216"/>
      <c r="F40" s="64" t="s">
        <v>26</v>
      </c>
      <c r="G40" s="43" t="s">
        <v>131</v>
      </c>
      <c r="H40" s="43">
        <v>221</v>
      </c>
      <c r="I40" s="168">
        <f t="shared" si="6"/>
        <v>225000</v>
      </c>
      <c r="J40" s="153">
        <f>20000+205000</f>
        <v>225000</v>
      </c>
      <c r="K40" s="154"/>
      <c r="L40" s="155"/>
      <c r="M40" s="156"/>
      <c r="N40" s="156">
        <v>120000</v>
      </c>
      <c r="O40" s="156">
        <f t="shared" ref="O40:O41" si="9">SUM(N40)</f>
        <v>120000</v>
      </c>
    </row>
    <row r="41" spans="2:18" ht="16.5" thickBot="1">
      <c r="B41" s="233" t="s">
        <v>219</v>
      </c>
      <c r="C41" s="213"/>
      <c r="D41" s="213"/>
      <c r="E41" s="214"/>
      <c r="F41" s="66" t="s">
        <v>27</v>
      </c>
      <c r="G41" s="48" t="s">
        <v>132</v>
      </c>
      <c r="H41" s="48">
        <v>222</v>
      </c>
      <c r="I41" s="169">
        <f t="shared" si="6"/>
        <v>0</v>
      </c>
      <c r="J41" s="170">
        <v>0</v>
      </c>
      <c r="K41" s="171"/>
      <c r="L41" s="172"/>
      <c r="M41" s="173"/>
      <c r="N41" s="156">
        <f t="shared" ref="N41" si="10">SUM(I41)</f>
        <v>0</v>
      </c>
      <c r="O41" s="173">
        <f t="shared" si="9"/>
        <v>0</v>
      </c>
    </row>
    <row r="42" spans="2:18" ht="16.5" thickBot="1">
      <c r="B42" s="235"/>
      <c r="C42" s="215"/>
      <c r="D42" s="215"/>
      <c r="E42" s="216"/>
      <c r="F42" s="67" t="s">
        <v>28</v>
      </c>
      <c r="G42" s="46" t="s">
        <v>182</v>
      </c>
      <c r="H42" s="46">
        <v>223</v>
      </c>
      <c r="I42" s="150">
        <f t="shared" si="6"/>
        <v>1440000</v>
      </c>
      <c r="J42" s="151">
        <f>SUM(J43:J46)</f>
        <v>1440000</v>
      </c>
      <c r="K42" s="166">
        <f t="shared" ref="K42:O42" si="11">SUM(K43:K46)</f>
        <v>0</v>
      </c>
      <c r="L42" s="174">
        <f t="shared" si="11"/>
        <v>0</v>
      </c>
      <c r="M42" s="167">
        <f t="shared" si="11"/>
        <v>0</v>
      </c>
      <c r="N42" s="167">
        <f t="shared" si="11"/>
        <v>1470000</v>
      </c>
      <c r="O42" s="167">
        <f t="shared" si="11"/>
        <v>1470000</v>
      </c>
    </row>
    <row r="43" spans="2:18">
      <c r="B43" s="235"/>
      <c r="C43" s="215"/>
      <c r="D43" s="215"/>
      <c r="E43" s="216"/>
      <c r="F43" s="68"/>
      <c r="G43" s="24" t="s">
        <v>229</v>
      </c>
      <c r="H43" s="24" t="s">
        <v>204</v>
      </c>
      <c r="I43" s="175">
        <f t="shared" si="6"/>
        <v>350000</v>
      </c>
      <c r="J43" s="176">
        <v>350000</v>
      </c>
      <c r="K43" s="177"/>
      <c r="L43" s="178">
        <v>0</v>
      </c>
      <c r="M43" s="179"/>
      <c r="N43" s="165">
        <f t="shared" ref="N43:N46" si="12">J43+10000</f>
        <v>360000</v>
      </c>
      <c r="O43" s="179">
        <f t="shared" ref="O43:O49" si="13">SUM(N43)</f>
        <v>360000</v>
      </c>
    </row>
    <row r="44" spans="2:18" ht="16.5" thickBot="1">
      <c r="B44" s="234"/>
      <c r="C44" s="225"/>
      <c r="D44" s="225"/>
      <c r="E44" s="226"/>
      <c r="F44" s="65"/>
      <c r="G44" s="25" t="s">
        <v>133</v>
      </c>
      <c r="H44" s="25" t="s">
        <v>205</v>
      </c>
      <c r="I44" s="152">
        <f t="shared" si="6"/>
        <v>1000000</v>
      </c>
      <c r="J44" s="157">
        <v>1000000</v>
      </c>
      <c r="K44" s="158"/>
      <c r="L44" s="159">
        <v>0</v>
      </c>
      <c r="M44" s="160"/>
      <c r="N44" s="165">
        <f t="shared" si="12"/>
        <v>1010000</v>
      </c>
      <c r="O44" s="160">
        <f t="shared" si="13"/>
        <v>1010000</v>
      </c>
    </row>
    <row r="45" spans="2:18">
      <c r="B45" s="19"/>
      <c r="C45" s="213"/>
      <c r="D45" s="213"/>
      <c r="E45" s="214"/>
      <c r="F45" s="65"/>
      <c r="G45" s="25" t="s">
        <v>134</v>
      </c>
      <c r="H45" s="25" t="s">
        <v>206</v>
      </c>
      <c r="I45" s="152">
        <f t="shared" si="6"/>
        <v>0</v>
      </c>
      <c r="J45" s="157"/>
      <c r="K45" s="158"/>
      <c r="L45" s="159"/>
      <c r="M45" s="160"/>
      <c r="N45" s="165"/>
      <c r="O45" s="160">
        <f t="shared" si="13"/>
        <v>0</v>
      </c>
    </row>
    <row r="46" spans="2:18" ht="16.5" thickBot="1">
      <c r="B46" s="220" t="s">
        <v>16</v>
      </c>
      <c r="C46" s="4"/>
      <c r="D46" s="215"/>
      <c r="E46" s="216"/>
      <c r="F46" s="69"/>
      <c r="G46" s="26" t="s">
        <v>135</v>
      </c>
      <c r="H46" s="26" t="s">
        <v>207</v>
      </c>
      <c r="I46" s="180">
        <f t="shared" si="6"/>
        <v>90000</v>
      </c>
      <c r="J46" s="181">
        <v>90000</v>
      </c>
      <c r="K46" s="182"/>
      <c r="L46" s="183"/>
      <c r="M46" s="184"/>
      <c r="N46" s="183">
        <f t="shared" si="12"/>
        <v>100000</v>
      </c>
      <c r="O46" s="184">
        <f t="shared" si="13"/>
        <v>100000</v>
      </c>
    </row>
    <row r="47" spans="2:18">
      <c r="B47" s="13"/>
      <c r="C47" s="236">
        <v>2019</v>
      </c>
      <c r="D47" s="236">
        <v>2020</v>
      </c>
      <c r="E47" s="236">
        <v>2021</v>
      </c>
      <c r="F47" s="64" t="s">
        <v>29</v>
      </c>
      <c r="G47" s="43" t="s">
        <v>139</v>
      </c>
      <c r="H47" s="43">
        <v>224</v>
      </c>
      <c r="I47" s="168">
        <f t="shared" si="6"/>
        <v>0</v>
      </c>
      <c r="J47" s="153"/>
      <c r="K47" s="154"/>
      <c r="L47" s="155"/>
      <c r="M47" s="156"/>
      <c r="N47" s="156">
        <f t="shared" ref="N47" si="14">SUM(I47)</f>
        <v>0</v>
      </c>
      <c r="O47" s="156">
        <f t="shared" si="13"/>
        <v>0</v>
      </c>
    </row>
    <row r="48" spans="2:18">
      <c r="B48" s="237" t="s">
        <v>17</v>
      </c>
      <c r="C48" s="2" t="s">
        <v>18</v>
      </c>
      <c r="D48" s="221"/>
      <c r="E48" s="236"/>
      <c r="F48" s="65" t="s">
        <v>30</v>
      </c>
      <c r="G48" s="25" t="s">
        <v>140</v>
      </c>
      <c r="H48" s="25">
        <v>225</v>
      </c>
      <c r="I48" s="152">
        <f t="shared" si="6"/>
        <v>582000</v>
      </c>
      <c r="J48" s="157">
        <v>582000</v>
      </c>
      <c r="K48" s="158"/>
      <c r="L48" s="159">
        <v>0</v>
      </c>
      <c r="M48" s="160"/>
      <c r="N48" s="165">
        <f>J48+10000</f>
        <v>592000</v>
      </c>
      <c r="O48" s="160">
        <f t="shared" si="13"/>
        <v>592000</v>
      </c>
    </row>
    <row r="49" spans="2:15" ht="16.5" thickBot="1">
      <c r="B49" s="237"/>
      <c r="C49" s="2"/>
      <c r="D49" s="221"/>
      <c r="E49" s="236"/>
      <c r="F49" s="66" t="s">
        <v>31</v>
      </c>
      <c r="G49" s="48" t="s">
        <v>141</v>
      </c>
      <c r="H49" s="48">
        <v>226</v>
      </c>
      <c r="I49" s="161">
        <f t="shared" si="6"/>
        <v>187000</v>
      </c>
      <c r="J49" s="162">
        <v>187000</v>
      </c>
      <c r="K49" s="163"/>
      <c r="L49" s="164">
        <v>0</v>
      </c>
      <c r="M49" s="165"/>
      <c r="N49" s="165">
        <f>J49+10000</f>
        <v>197000</v>
      </c>
      <c r="O49" s="165">
        <f t="shared" si="13"/>
        <v>197000</v>
      </c>
    </row>
    <row r="50" spans="2:15" ht="16.5" thickBot="1">
      <c r="B50" s="14" t="s">
        <v>52</v>
      </c>
      <c r="C50" s="238">
        <f>SUM(C53+C68)</f>
        <v>27753855</v>
      </c>
      <c r="D50" s="221"/>
      <c r="E50" s="236"/>
      <c r="F50" s="63" t="s">
        <v>32</v>
      </c>
      <c r="G50" s="51" t="s">
        <v>142</v>
      </c>
      <c r="H50" s="42">
        <v>240</v>
      </c>
      <c r="I50" s="185">
        <f t="shared" si="6"/>
        <v>0</v>
      </c>
      <c r="J50" s="186">
        <f>SUM(J51)</f>
        <v>0</v>
      </c>
      <c r="K50" s="187">
        <f t="shared" ref="K50:O50" si="15">SUM(K51)</f>
        <v>0</v>
      </c>
      <c r="L50" s="188">
        <f t="shared" si="15"/>
        <v>0</v>
      </c>
      <c r="M50" s="189">
        <f t="shared" si="15"/>
        <v>0</v>
      </c>
      <c r="N50" s="189">
        <f t="shared" si="15"/>
        <v>0</v>
      </c>
      <c r="O50" s="189">
        <f t="shared" si="15"/>
        <v>0</v>
      </c>
    </row>
    <row r="51" spans="2:15" ht="16.5" thickBot="1">
      <c r="B51" s="237" t="s">
        <v>1</v>
      </c>
      <c r="C51" s="2"/>
      <c r="D51" s="221"/>
      <c r="E51" s="236"/>
      <c r="F51" s="70" t="s">
        <v>33</v>
      </c>
      <c r="G51" s="28" t="s">
        <v>203</v>
      </c>
      <c r="H51" s="28">
        <v>241</v>
      </c>
      <c r="I51" s="190">
        <f t="shared" si="6"/>
        <v>0</v>
      </c>
      <c r="J51" s="191"/>
      <c r="K51" s="192"/>
      <c r="L51" s="193"/>
      <c r="M51" s="194"/>
      <c r="N51" s="194">
        <v>0</v>
      </c>
      <c r="O51" s="194">
        <f>SUM(N51)</f>
        <v>0</v>
      </c>
    </row>
    <row r="52" spans="2:15" ht="16.5" thickBot="1">
      <c r="B52" s="237"/>
      <c r="C52" s="2"/>
      <c r="D52" s="221"/>
      <c r="E52" s="236"/>
      <c r="F52" s="63" t="s">
        <v>147</v>
      </c>
      <c r="G52" s="51" t="s">
        <v>201</v>
      </c>
      <c r="H52" s="42">
        <v>260</v>
      </c>
      <c r="I52" s="185">
        <f t="shared" si="6"/>
        <v>0</v>
      </c>
      <c r="J52" s="186">
        <f>SUM(J53:J54)</f>
        <v>0</v>
      </c>
      <c r="K52" s="187">
        <f t="shared" ref="K52:O52" si="16">SUM(K53:K54)</f>
        <v>0</v>
      </c>
      <c r="L52" s="188">
        <f t="shared" si="16"/>
        <v>0</v>
      </c>
      <c r="M52" s="189">
        <f t="shared" si="16"/>
        <v>0</v>
      </c>
      <c r="N52" s="189">
        <f t="shared" si="16"/>
        <v>0</v>
      </c>
      <c r="O52" s="189">
        <f t="shared" si="16"/>
        <v>0</v>
      </c>
    </row>
    <row r="53" spans="2:15">
      <c r="B53" s="14" t="s">
        <v>51</v>
      </c>
      <c r="C53" s="249">
        <f>SUM(C56+C59+C62)</f>
        <v>27753855</v>
      </c>
      <c r="D53" s="221"/>
      <c r="E53" s="236"/>
      <c r="F53" s="71" t="s">
        <v>148</v>
      </c>
      <c r="G53" s="43" t="s">
        <v>143</v>
      </c>
      <c r="H53" s="43">
        <v>262</v>
      </c>
      <c r="I53" s="168">
        <f t="shared" si="6"/>
        <v>0</v>
      </c>
      <c r="J53" s="153"/>
      <c r="K53" s="154"/>
      <c r="L53" s="155"/>
      <c r="M53" s="156"/>
      <c r="N53" s="156">
        <v>0</v>
      </c>
      <c r="O53" s="156">
        <f t="shared" ref="O53:O54" si="17">SUM(N53)</f>
        <v>0</v>
      </c>
    </row>
    <row r="54" spans="2:15" ht="16.5" thickBot="1">
      <c r="B54" s="14" t="s">
        <v>46</v>
      </c>
      <c r="C54" s="2"/>
      <c r="D54" s="221"/>
      <c r="E54" s="236"/>
      <c r="F54" s="66" t="s">
        <v>149</v>
      </c>
      <c r="G54" s="48" t="s">
        <v>144</v>
      </c>
      <c r="H54" s="48">
        <v>263</v>
      </c>
      <c r="I54" s="161">
        <f t="shared" si="6"/>
        <v>0</v>
      </c>
      <c r="J54" s="162"/>
      <c r="K54" s="163"/>
      <c r="L54" s="164"/>
      <c r="M54" s="165"/>
      <c r="N54" s="165"/>
      <c r="O54" s="165">
        <f t="shared" si="17"/>
        <v>0</v>
      </c>
    </row>
    <row r="55" spans="2:15" ht="16.5" thickBot="1">
      <c r="B55" s="237" t="s">
        <v>2</v>
      </c>
      <c r="C55" s="2"/>
      <c r="D55" s="221"/>
      <c r="E55" s="236"/>
      <c r="F55" s="63" t="s">
        <v>146</v>
      </c>
      <c r="G55" s="51" t="s">
        <v>145</v>
      </c>
      <c r="H55" s="42">
        <v>290</v>
      </c>
      <c r="I55" s="150">
        <f t="shared" si="6"/>
        <v>320000</v>
      </c>
      <c r="J55" s="151">
        <v>320000</v>
      </c>
      <c r="K55" s="166"/>
      <c r="L55" s="174">
        <v>0</v>
      </c>
      <c r="M55" s="167"/>
      <c r="N55" s="167">
        <v>120000</v>
      </c>
      <c r="O55" s="167">
        <f>SUM(N55)</f>
        <v>120000</v>
      </c>
    </row>
    <row r="56" spans="2:15" ht="16.5" thickBot="1">
      <c r="B56" s="239" t="s">
        <v>50</v>
      </c>
      <c r="C56" s="248">
        <v>27753855</v>
      </c>
      <c r="D56" s="221"/>
      <c r="E56" s="236"/>
      <c r="F56" s="63" t="s">
        <v>155</v>
      </c>
      <c r="G56" s="51" t="s">
        <v>202</v>
      </c>
      <c r="H56" s="42">
        <v>300</v>
      </c>
      <c r="I56" s="150">
        <f t="shared" si="6"/>
        <v>2570060</v>
      </c>
      <c r="J56" s="151">
        <f>SUM(J57:J60)</f>
        <v>2570060</v>
      </c>
      <c r="K56" s="166">
        <f t="shared" ref="K56:O56" si="18">SUM(K57:K60)</f>
        <v>0</v>
      </c>
      <c r="L56" s="174">
        <f t="shared" si="18"/>
        <v>0</v>
      </c>
      <c r="M56" s="167">
        <f t="shared" si="18"/>
        <v>0</v>
      </c>
      <c r="N56" s="167">
        <f t="shared" si="18"/>
        <v>2621060</v>
      </c>
      <c r="O56" s="167">
        <f t="shared" si="18"/>
        <v>2621060</v>
      </c>
    </row>
    <row r="57" spans="2:15">
      <c r="B57" s="239" t="s">
        <v>47</v>
      </c>
      <c r="C57" s="2"/>
      <c r="D57" s="221"/>
      <c r="E57" s="236"/>
      <c r="F57" s="71" t="s">
        <v>156</v>
      </c>
      <c r="G57" s="43" t="s">
        <v>150</v>
      </c>
      <c r="H57" s="43">
        <v>310</v>
      </c>
      <c r="I57" s="168">
        <f>J57</f>
        <v>250000</v>
      </c>
      <c r="J57" s="153">
        <v>250000</v>
      </c>
      <c r="K57" s="154"/>
      <c r="L57" s="155"/>
      <c r="M57" s="156"/>
      <c r="N57" s="156">
        <f>SUM(I57)</f>
        <v>250000</v>
      </c>
      <c r="O57" s="156">
        <f t="shared" ref="O57:O60" si="19">SUM(N57)</f>
        <v>250000</v>
      </c>
    </row>
    <row r="58" spans="2:15">
      <c r="B58" s="239" t="s">
        <v>3</v>
      </c>
      <c r="C58" s="2"/>
      <c r="D58" s="221"/>
      <c r="E58" s="236"/>
      <c r="F58" s="65" t="s">
        <v>157</v>
      </c>
      <c r="G58" s="25" t="s">
        <v>151</v>
      </c>
      <c r="H58" s="25">
        <v>320</v>
      </c>
      <c r="I58" s="152">
        <f t="shared" si="6"/>
        <v>0</v>
      </c>
      <c r="J58" s="157"/>
      <c r="K58" s="158"/>
      <c r="L58" s="159"/>
      <c r="M58" s="160"/>
      <c r="N58" s="156">
        <f t="shared" ref="N58:N59" si="20">SUM(I58)</f>
        <v>0</v>
      </c>
      <c r="O58" s="160">
        <f t="shared" si="19"/>
        <v>0</v>
      </c>
    </row>
    <row r="59" spans="2:15">
      <c r="B59" s="239" t="s">
        <v>4</v>
      </c>
      <c r="C59" s="2">
        <v>0</v>
      </c>
      <c r="D59" s="221"/>
      <c r="E59" s="236"/>
      <c r="F59" s="65" t="s">
        <v>160</v>
      </c>
      <c r="G59" s="25" t="s">
        <v>152</v>
      </c>
      <c r="H59" s="25">
        <v>330</v>
      </c>
      <c r="I59" s="152">
        <f t="shared" si="6"/>
        <v>0</v>
      </c>
      <c r="J59" s="157"/>
      <c r="K59" s="158"/>
      <c r="L59" s="159"/>
      <c r="M59" s="160"/>
      <c r="N59" s="156">
        <f t="shared" si="20"/>
        <v>0</v>
      </c>
      <c r="O59" s="160">
        <f t="shared" si="19"/>
        <v>0</v>
      </c>
    </row>
    <row r="60" spans="2:15">
      <c r="B60" s="239" t="s">
        <v>48</v>
      </c>
      <c r="C60" s="2"/>
      <c r="D60" s="221"/>
      <c r="E60" s="236"/>
      <c r="F60" s="65" t="s">
        <v>161</v>
      </c>
      <c r="G60" s="25" t="s">
        <v>153</v>
      </c>
      <c r="H60" s="25">
        <v>340</v>
      </c>
      <c r="I60" s="152">
        <f t="shared" si="6"/>
        <v>2320060</v>
      </c>
      <c r="J60" s="157">
        <f>1980000+207000+241000-107940</f>
        <v>2320060</v>
      </c>
      <c r="K60" s="158"/>
      <c r="L60" s="159"/>
      <c r="M60" s="160">
        <v>0</v>
      </c>
      <c r="N60" s="156">
        <f>J60+51000</f>
        <v>2371060</v>
      </c>
      <c r="O60" s="160">
        <f t="shared" si="19"/>
        <v>2371060</v>
      </c>
    </row>
    <row r="61" spans="2:15" ht="16.5" thickBot="1">
      <c r="B61" s="239" t="s">
        <v>49</v>
      </c>
      <c r="C61" s="2"/>
      <c r="D61" s="221"/>
      <c r="E61" s="236"/>
      <c r="F61" s="72" t="s">
        <v>162</v>
      </c>
      <c r="G61" s="52" t="s">
        <v>154</v>
      </c>
      <c r="H61" s="26" t="s">
        <v>103</v>
      </c>
      <c r="I61" s="195">
        <f t="shared" si="6"/>
        <v>0</v>
      </c>
      <c r="J61" s="196"/>
      <c r="K61" s="197"/>
      <c r="L61" s="198"/>
      <c r="M61" s="199"/>
      <c r="N61" s="199">
        <v>0</v>
      </c>
      <c r="O61" s="199">
        <v>0</v>
      </c>
    </row>
    <row r="62" spans="2:15" ht="16.5" thickBot="1">
      <c r="B62" s="239" t="s">
        <v>5</v>
      </c>
      <c r="C62" s="2">
        <v>0</v>
      </c>
      <c r="D62" s="221"/>
      <c r="E62" s="236"/>
      <c r="F62" s="77"/>
      <c r="G62" s="250" t="s">
        <v>213</v>
      </c>
      <c r="H62" s="253" t="s">
        <v>220</v>
      </c>
      <c r="I62" s="253"/>
      <c r="J62" s="200"/>
      <c r="K62" s="201" t="s">
        <v>159</v>
      </c>
      <c r="L62" s="200"/>
      <c r="M62" s="200"/>
      <c r="N62" s="202" t="s">
        <v>230</v>
      </c>
      <c r="O62" s="203"/>
    </row>
    <row r="63" spans="2:15" ht="16.5" thickBot="1">
      <c r="B63" s="239" t="s">
        <v>53</v>
      </c>
      <c r="C63" s="2"/>
      <c r="D63" s="221"/>
      <c r="E63" s="236"/>
      <c r="F63" s="29"/>
      <c r="G63" s="251" t="s">
        <v>211</v>
      </c>
      <c r="H63" s="252">
        <v>210</v>
      </c>
      <c r="I63" s="204">
        <f>SUM(I35)</f>
        <v>25440000</v>
      </c>
      <c r="J63" s="205" t="s">
        <v>212</v>
      </c>
      <c r="K63" s="206"/>
      <c r="L63" s="204">
        <f>J34-J35-J55</f>
        <v>5004060</v>
      </c>
      <c r="M63" s="206"/>
      <c r="N63" s="207"/>
      <c r="O63" s="208"/>
    </row>
    <row r="64" spans="2:15">
      <c r="B64" s="239" t="s">
        <v>54</v>
      </c>
      <c r="C64" s="2"/>
      <c r="D64" s="221"/>
      <c r="E64" s="236">
        <v>3</v>
      </c>
      <c r="F64" s="32"/>
      <c r="G64" s="12"/>
      <c r="H64" s="12"/>
      <c r="I64" s="209"/>
      <c r="J64" s="209"/>
      <c r="K64" s="209"/>
      <c r="L64" s="209"/>
      <c r="M64" s="209"/>
      <c r="N64" s="209"/>
      <c r="O64" s="209"/>
    </row>
    <row r="65" spans="2:15">
      <c r="B65" s="239" t="s">
        <v>56</v>
      </c>
      <c r="C65" s="249"/>
      <c r="D65" s="221"/>
      <c r="E65" s="236"/>
      <c r="F65" s="12"/>
      <c r="G65" s="12"/>
      <c r="H65" s="12"/>
      <c r="I65" s="209"/>
      <c r="J65" s="209"/>
      <c r="K65" s="209"/>
      <c r="L65" s="209"/>
      <c r="M65" s="209"/>
      <c r="N65" s="209"/>
      <c r="O65" s="209"/>
    </row>
    <row r="66" spans="2:15">
      <c r="B66" s="239" t="s">
        <v>55</v>
      </c>
      <c r="C66" s="2"/>
      <c r="D66" s="221"/>
      <c r="E66" s="236"/>
      <c r="F66" s="12"/>
      <c r="G66" s="12"/>
      <c r="H66" s="12"/>
      <c r="I66" s="209"/>
      <c r="J66" s="209"/>
      <c r="K66" s="209"/>
      <c r="L66" s="209"/>
      <c r="M66" s="209"/>
      <c r="N66" s="209"/>
      <c r="O66" s="209"/>
    </row>
    <row r="67" spans="2:15">
      <c r="B67" s="239"/>
      <c r="C67" s="2"/>
      <c r="D67" s="221"/>
      <c r="E67" s="236"/>
      <c r="F67" s="12"/>
      <c r="G67" s="12"/>
      <c r="H67" s="12"/>
      <c r="I67" s="209"/>
      <c r="J67" s="209"/>
      <c r="K67" s="209"/>
      <c r="L67" s="209"/>
      <c r="M67" s="209"/>
      <c r="N67" s="209"/>
      <c r="O67" s="209"/>
    </row>
    <row r="68" spans="2:15">
      <c r="B68" s="14" t="s">
        <v>192</v>
      </c>
      <c r="C68" s="238">
        <f>SUM(C69:C70)</f>
        <v>0</v>
      </c>
      <c r="D68" s="221"/>
      <c r="E68" s="236"/>
      <c r="F68" s="34"/>
      <c r="G68" s="31"/>
      <c r="H68" s="12"/>
      <c r="I68" s="209"/>
      <c r="J68" s="209"/>
      <c r="K68" s="209"/>
      <c r="L68" s="209"/>
      <c r="M68" s="209"/>
      <c r="N68" s="11"/>
      <c r="O68" s="11"/>
    </row>
    <row r="69" spans="2:15">
      <c r="B69" s="239" t="s">
        <v>210</v>
      </c>
      <c r="C69" s="2">
        <v>0</v>
      </c>
      <c r="D69" s="221"/>
      <c r="E69" s="236"/>
      <c r="F69" s="34"/>
      <c r="G69" s="31"/>
      <c r="H69" s="12"/>
      <c r="I69" s="209"/>
      <c r="J69" s="209"/>
      <c r="K69" s="209"/>
      <c r="L69" s="209"/>
      <c r="M69" s="209"/>
      <c r="N69" s="11"/>
      <c r="O69" s="11"/>
    </row>
    <row r="70" spans="2:15">
      <c r="B70" s="239" t="s">
        <v>177</v>
      </c>
      <c r="C70" s="2">
        <v>0</v>
      </c>
      <c r="D70" s="221"/>
      <c r="E70" s="236"/>
      <c r="F70" s="12"/>
      <c r="G70" s="12"/>
      <c r="H70" s="12"/>
      <c r="I70" s="209"/>
      <c r="J70" s="209"/>
      <c r="K70" s="209"/>
      <c r="L70" s="209"/>
      <c r="M70" s="209"/>
      <c r="N70" s="11"/>
      <c r="O70" s="11"/>
    </row>
    <row r="71" spans="2:15">
      <c r="B71" s="239" t="s">
        <v>178</v>
      </c>
      <c r="C71" s="240">
        <v>0</v>
      </c>
      <c r="D71" s="221"/>
      <c r="E71" s="236"/>
      <c r="F71" s="12"/>
      <c r="G71" s="12"/>
      <c r="H71" s="12"/>
      <c r="I71" s="11"/>
      <c r="J71" s="11"/>
      <c r="K71" s="11"/>
      <c r="L71" s="11"/>
      <c r="M71" s="11"/>
      <c r="N71" s="11"/>
      <c r="O71" s="11"/>
    </row>
    <row r="72" spans="2:15">
      <c r="B72" s="14" t="s">
        <v>184</v>
      </c>
      <c r="C72" s="2">
        <f>SUM(C74,C85)</f>
        <v>0</v>
      </c>
      <c r="D72" s="221"/>
      <c r="E72" s="236"/>
      <c r="F72" s="12"/>
      <c r="G72" s="12"/>
      <c r="H72" s="12"/>
      <c r="I72" s="11"/>
      <c r="J72" s="11"/>
      <c r="K72" s="11"/>
      <c r="L72" s="11"/>
      <c r="M72" s="11"/>
      <c r="N72" s="11"/>
      <c r="O72" s="11"/>
    </row>
    <row r="73" spans="2:15">
      <c r="B73" s="14" t="s">
        <v>190</v>
      </c>
      <c r="C73" s="2">
        <f>SUM(C74)</f>
        <v>0</v>
      </c>
      <c r="D73" s="221"/>
      <c r="E73" s="236"/>
      <c r="F73" s="20"/>
      <c r="G73" s="12"/>
      <c r="H73" s="20"/>
      <c r="I73" s="210"/>
      <c r="J73" s="210"/>
      <c r="K73" s="210"/>
      <c r="L73" s="210"/>
      <c r="M73" s="210"/>
      <c r="N73" s="210"/>
      <c r="O73" s="210"/>
    </row>
    <row r="74" spans="2:15">
      <c r="B74" s="14" t="s">
        <v>191</v>
      </c>
      <c r="C74" s="2">
        <f>SUM(C75:C84)</f>
        <v>0</v>
      </c>
      <c r="D74" s="221"/>
      <c r="E74" s="236"/>
      <c r="F74" s="20"/>
      <c r="G74" s="12"/>
      <c r="H74" s="12"/>
      <c r="I74" s="11"/>
      <c r="J74" s="11"/>
      <c r="K74" s="11"/>
      <c r="L74" s="11"/>
      <c r="M74" s="11"/>
      <c r="N74" s="11"/>
      <c r="O74" s="11"/>
    </row>
    <row r="75" spans="2:15">
      <c r="B75" s="239" t="s">
        <v>6</v>
      </c>
      <c r="C75" s="2">
        <v>0</v>
      </c>
      <c r="D75" s="221"/>
      <c r="E75" s="236"/>
      <c r="F75" s="5"/>
      <c r="G75" s="20"/>
      <c r="H75" s="5"/>
      <c r="I75" s="210"/>
      <c r="J75" s="210"/>
      <c r="K75" s="210"/>
      <c r="L75" s="210"/>
      <c r="M75" s="210"/>
      <c r="N75" s="210"/>
      <c r="O75" s="210"/>
    </row>
    <row r="76" spans="2:15">
      <c r="B76" s="239" t="s">
        <v>7</v>
      </c>
      <c r="C76" s="2">
        <v>0</v>
      </c>
      <c r="D76" s="221"/>
      <c r="E76" s="236"/>
      <c r="F76" s="5"/>
      <c r="G76" s="5"/>
      <c r="H76" s="5"/>
      <c r="I76" s="210"/>
      <c r="J76" s="210"/>
      <c r="K76" s="210"/>
      <c r="L76" s="210"/>
      <c r="M76" s="210"/>
      <c r="N76" s="210"/>
      <c r="O76" s="210"/>
    </row>
    <row r="77" spans="2:15">
      <c r="B77" s="239" t="s">
        <v>8</v>
      </c>
      <c r="C77" s="2">
        <v>0</v>
      </c>
      <c r="D77" s="221"/>
      <c r="E77" s="236"/>
      <c r="F77" s="5"/>
      <c r="G77" s="5"/>
      <c r="H77" s="5"/>
      <c r="I77" s="210"/>
      <c r="J77" s="210"/>
      <c r="K77" s="210"/>
      <c r="L77" s="210"/>
      <c r="M77" s="210"/>
      <c r="N77" s="210"/>
      <c r="O77" s="210"/>
    </row>
    <row r="78" spans="2:15">
      <c r="B78" s="239" t="s">
        <v>58</v>
      </c>
      <c r="C78" s="2">
        <v>0</v>
      </c>
      <c r="D78" s="221"/>
      <c r="E78" s="236"/>
      <c r="F78" s="5"/>
      <c r="G78" s="5"/>
      <c r="H78" s="5"/>
      <c r="I78" s="210"/>
      <c r="J78" s="210"/>
      <c r="K78" s="210"/>
      <c r="L78" s="210"/>
      <c r="M78" s="210"/>
      <c r="N78" s="210"/>
      <c r="O78" s="210"/>
    </row>
    <row r="79" spans="2:15">
      <c r="B79" s="239" t="s">
        <v>9</v>
      </c>
      <c r="C79" s="2">
        <v>0</v>
      </c>
      <c r="D79" s="221"/>
      <c r="E79" s="236"/>
      <c r="F79" s="5"/>
      <c r="G79" s="5"/>
      <c r="H79" s="5"/>
      <c r="I79" s="210"/>
      <c r="J79" s="210"/>
      <c r="K79" s="210"/>
      <c r="L79" s="210"/>
      <c r="M79" s="210"/>
      <c r="N79" s="210"/>
      <c r="O79" s="210"/>
    </row>
    <row r="80" spans="2:15">
      <c r="B80" s="239" t="s">
        <v>59</v>
      </c>
      <c r="C80" s="2">
        <v>0</v>
      </c>
      <c r="D80" s="221"/>
      <c r="E80" s="236"/>
      <c r="F80" s="5"/>
      <c r="G80" s="5"/>
      <c r="H80" s="5"/>
      <c r="I80" s="210"/>
      <c r="J80" s="210"/>
      <c r="K80" s="210"/>
      <c r="L80" s="210"/>
      <c r="M80" s="210"/>
      <c r="N80" s="210"/>
      <c r="O80" s="210"/>
    </row>
    <row r="81" spans="2:15">
      <c r="B81" s="239" t="s">
        <v>61</v>
      </c>
      <c r="C81" s="2">
        <v>0</v>
      </c>
      <c r="D81" s="221"/>
      <c r="E81" s="236"/>
      <c r="F81" s="5"/>
      <c r="G81" s="5"/>
      <c r="H81" s="5"/>
      <c r="I81" s="210"/>
      <c r="J81" s="210"/>
      <c r="K81" s="210"/>
      <c r="L81" s="210"/>
      <c r="M81" s="210"/>
      <c r="N81" s="210"/>
      <c r="O81" s="210"/>
    </row>
    <row r="82" spans="2:15">
      <c r="B82" s="239" t="s">
        <v>62</v>
      </c>
      <c r="C82" s="2">
        <v>0</v>
      </c>
      <c r="D82" s="221"/>
      <c r="E82" s="236"/>
      <c r="F82" s="5"/>
      <c r="G82" s="5"/>
      <c r="H82" s="5"/>
      <c r="I82" s="210"/>
      <c r="J82" s="210"/>
      <c r="K82" s="210"/>
      <c r="L82" s="210"/>
      <c r="M82" s="210"/>
      <c r="N82" s="210"/>
      <c r="O82" s="210"/>
    </row>
    <row r="83" spans="2:15">
      <c r="B83" s="239" t="s">
        <v>60</v>
      </c>
      <c r="C83" s="2">
        <v>0</v>
      </c>
      <c r="D83" s="221"/>
      <c r="E83" s="236"/>
      <c r="F83" s="5"/>
      <c r="G83" s="5"/>
      <c r="H83" s="5"/>
      <c r="I83" s="210"/>
      <c r="J83" s="210"/>
      <c r="K83" s="210"/>
      <c r="L83" s="210"/>
      <c r="M83" s="210"/>
      <c r="N83" s="210"/>
      <c r="O83" s="210"/>
    </row>
    <row r="84" spans="2:15" ht="16.5" thickBot="1">
      <c r="B84" s="241" t="s">
        <v>10</v>
      </c>
      <c r="C84" s="3">
        <v>0</v>
      </c>
      <c r="D84" s="242"/>
      <c r="E84" s="243"/>
      <c r="F84" s="5"/>
      <c r="G84" s="5"/>
      <c r="H84" s="5"/>
      <c r="I84" s="210"/>
      <c r="J84" s="210"/>
      <c r="K84" s="210"/>
      <c r="L84" s="210"/>
      <c r="M84" s="210"/>
      <c r="N84" s="210"/>
      <c r="O84" s="210"/>
    </row>
    <row r="85" spans="2:15">
      <c r="B85" s="244" t="s">
        <v>187</v>
      </c>
      <c r="C85" s="15">
        <f>SUM(C87:C96)</f>
        <v>0</v>
      </c>
      <c r="D85" s="245"/>
      <c r="E85" s="246"/>
    </row>
    <row r="86" spans="2:15">
      <c r="B86" s="14" t="s">
        <v>188</v>
      </c>
      <c r="C86" s="2"/>
      <c r="D86" s="221"/>
      <c r="E86" s="236"/>
    </row>
    <row r="87" spans="2:15">
      <c r="B87" s="239" t="s">
        <v>11</v>
      </c>
      <c r="C87" s="2">
        <v>0</v>
      </c>
      <c r="D87" s="221"/>
      <c r="E87" s="236"/>
    </row>
    <row r="88" spans="2:15">
      <c r="B88" s="239" t="s">
        <v>12</v>
      </c>
      <c r="C88" s="2">
        <v>0</v>
      </c>
      <c r="D88" s="221"/>
      <c r="E88" s="236"/>
    </row>
    <row r="89" spans="2:15">
      <c r="B89" s="239" t="s">
        <v>13</v>
      </c>
      <c r="C89" s="2">
        <v>0</v>
      </c>
      <c r="D89" s="221"/>
      <c r="E89" s="236"/>
    </row>
    <row r="90" spans="2:15">
      <c r="B90" s="239" t="s">
        <v>57</v>
      </c>
      <c r="C90" s="2">
        <v>0</v>
      </c>
      <c r="D90" s="221"/>
      <c r="E90" s="236"/>
    </row>
    <row r="91" spans="2:15">
      <c r="B91" s="239" t="s">
        <v>14</v>
      </c>
      <c r="C91" s="2">
        <v>0</v>
      </c>
      <c r="D91" s="221"/>
      <c r="E91" s="236"/>
    </row>
    <row r="92" spans="2:15">
      <c r="B92" s="239" t="s">
        <v>63</v>
      </c>
      <c r="C92" s="2">
        <v>0</v>
      </c>
      <c r="D92" s="221"/>
      <c r="E92" s="236"/>
    </row>
    <row r="93" spans="2:15">
      <c r="B93" s="239" t="s">
        <v>64</v>
      </c>
      <c r="C93" s="2">
        <v>0</v>
      </c>
      <c r="D93" s="221"/>
      <c r="E93" s="236"/>
    </row>
    <row r="94" spans="2:15">
      <c r="B94" s="239" t="s">
        <v>65</v>
      </c>
      <c r="C94" s="2">
        <v>0</v>
      </c>
      <c r="D94" s="221"/>
      <c r="E94" s="236"/>
    </row>
    <row r="95" spans="2:15">
      <c r="B95" s="239" t="s">
        <v>66</v>
      </c>
      <c r="C95" s="2">
        <v>0</v>
      </c>
      <c r="D95" s="221"/>
      <c r="E95" s="236"/>
    </row>
    <row r="96" spans="2:15">
      <c r="B96" s="239" t="s">
        <v>15</v>
      </c>
      <c r="C96" s="2">
        <v>0</v>
      </c>
      <c r="D96" s="221"/>
      <c r="E96" s="236"/>
    </row>
    <row r="97" spans="2:5">
      <c r="B97" s="14" t="s">
        <v>185</v>
      </c>
      <c r="C97" s="2">
        <f>SUM(C98)</f>
        <v>0</v>
      </c>
      <c r="D97" s="221"/>
      <c r="E97" s="236">
        <v>4</v>
      </c>
    </row>
    <row r="98" spans="2:5">
      <c r="B98" s="14" t="s">
        <v>67</v>
      </c>
      <c r="C98" s="2">
        <f>SUM(C114,C99)</f>
        <v>0</v>
      </c>
      <c r="D98" s="221"/>
      <c r="E98" s="236"/>
    </row>
    <row r="99" spans="2:5">
      <c r="B99" s="14" t="s">
        <v>68</v>
      </c>
      <c r="C99" s="2">
        <f>SUM(C101:C113)</f>
        <v>0</v>
      </c>
      <c r="D99" s="221"/>
      <c r="E99" s="236"/>
    </row>
    <row r="100" spans="2:5">
      <c r="B100" s="14" t="s">
        <v>186</v>
      </c>
      <c r="C100" s="2"/>
      <c r="D100" s="221"/>
      <c r="E100" s="236"/>
    </row>
    <row r="101" spans="2:5">
      <c r="B101" s="239" t="s">
        <v>71</v>
      </c>
      <c r="C101" s="2">
        <v>0</v>
      </c>
      <c r="D101" s="221"/>
      <c r="E101" s="236"/>
    </row>
    <row r="102" spans="2:5">
      <c r="B102" s="239" t="s">
        <v>70</v>
      </c>
      <c r="C102" s="2">
        <v>0</v>
      </c>
      <c r="D102" s="221"/>
      <c r="E102" s="236"/>
    </row>
    <row r="103" spans="2:5">
      <c r="B103" s="239" t="s">
        <v>69</v>
      </c>
      <c r="C103" s="2">
        <v>0</v>
      </c>
      <c r="D103" s="221"/>
      <c r="E103" s="236"/>
    </row>
    <row r="104" spans="2:5">
      <c r="B104" s="239" t="s">
        <v>73</v>
      </c>
      <c r="C104" s="2">
        <v>0</v>
      </c>
      <c r="D104" s="221"/>
      <c r="E104" s="236"/>
    </row>
    <row r="105" spans="2:5">
      <c r="B105" s="239" t="s">
        <v>72</v>
      </c>
      <c r="C105" s="2">
        <v>0</v>
      </c>
      <c r="D105" s="221"/>
      <c r="E105" s="236"/>
    </row>
    <row r="106" spans="2:5">
      <c r="B106" s="239" t="s">
        <v>75</v>
      </c>
      <c r="C106" s="2">
        <v>0</v>
      </c>
      <c r="D106" s="221"/>
      <c r="E106" s="236"/>
    </row>
    <row r="107" spans="2:5">
      <c r="B107" s="239" t="s">
        <v>76</v>
      </c>
      <c r="C107" s="2">
        <v>0</v>
      </c>
      <c r="D107" s="221"/>
      <c r="E107" s="236"/>
    </row>
    <row r="108" spans="2:5">
      <c r="B108" s="239" t="s">
        <v>77</v>
      </c>
      <c r="C108" s="2">
        <v>0</v>
      </c>
      <c r="D108" s="221"/>
      <c r="E108" s="236"/>
    </row>
    <row r="109" spans="2:5">
      <c r="B109" s="239" t="s">
        <v>78</v>
      </c>
      <c r="C109" s="2">
        <v>0</v>
      </c>
      <c r="D109" s="221"/>
      <c r="E109" s="236"/>
    </row>
    <row r="110" spans="2:5">
      <c r="B110" s="239" t="s">
        <v>79</v>
      </c>
      <c r="C110" s="2">
        <v>0</v>
      </c>
      <c r="D110" s="221"/>
      <c r="E110" s="236"/>
    </row>
    <row r="111" spans="2:5">
      <c r="B111" s="239" t="s">
        <v>80</v>
      </c>
      <c r="C111" s="2">
        <v>0</v>
      </c>
      <c r="D111" s="221"/>
      <c r="E111" s="236"/>
    </row>
    <row r="112" spans="2:5">
      <c r="B112" s="239" t="s">
        <v>81</v>
      </c>
      <c r="C112" s="2">
        <v>0</v>
      </c>
      <c r="D112" s="221"/>
      <c r="E112" s="236"/>
    </row>
    <row r="113" spans="2:5">
      <c r="B113" s="239" t="s">
        <v>82</v>
      </c>
      <c r="C113" s="2">
        <v>0</v>
      </c>
      <c r="D113" s="221"/>
      <c r="E113" s="236"/>
    </row>
    <row r="114" spans="2:5">
      <c r="B114" s="14" t="s">
        <v>74</v>
      </c>
      <c r="C114" s="2">
        <f>SUM(C116:C128)</f>
        <v>0</v>
      </c>
      <c r="D114" s="221"/>
      <c r="E114" s="236"/>
    </row>
    <row r="115" spans="2:5">
      <c r="B115" s="14" t="s">
        <v>189</v>
      </c>
      <c r="C115" s="2"/>
      <c r="D115" s="221"/>
      <c r="E115" s="236"/>
    </row>
    <row r="116" spans="2:5">
      <c r="B116" s="239" t="s">
        <v>83</v>
      </c>
      <c r="C116" s="2">
        <v>0</v>
      </c>
      <c r="D116" s="221"/>
      <c r="E116" s="236"/>
    </row>
    <row r="117" spans="2:5">
      <c r="B117" s="239" t="s">
        <v>84</v>
      </c>
      <c r="C117" s="2">
        <v>0</v>
      </c>
      <c r="D117" s="221"/>
      <c r="E117" s="236"/>
    </row>
    <row r="118" spans="2:5">
      <c r="B118" s="239" t="s">
        <v>85</v>
      </c>
      <c r="C118" s="2">
        <v>0</v>
      </c>
      <c r="D118" s="221"/>
      <c r="E118" s="236"/>
    </row>
    <row r="119" spans="2:5">
      <c r="B119" s="239" t="s">
        <v>86</v>
      </c>
      <c r="C119" s="2">
        <v>0</v>
      </c>
      <c r="D119" s="221"/>
      <c r="E119" s="236"/>
    </row>
    <row r="120" spans="2:5">
      <c r="B120" s="239" t="s">
        <v>87</v>
      </c>
      <c r="C120" s="2">
        <v>0</v>
      </c>
      <c r="D120" s="221"/>
      <c r="E120" s="236"/>
    </row>
    <row r="121" spans="2:5">
      <c r="B121" s="239" t="s">
        <v>88</v>
      </c>
      <c r="C121" s="2">
        <v>0</v>
      </c>
      <c r="D121" s="221"/>
      <c r="E121" s="236"/>
    </row>
    <row r="122" spans="2:5">
      <c r="B122" s="239" t="s">
        <v>89</v>
      </c>
      <c r="C122" s="2">
        <v>0</v>
      </c>
      <c r="D122" s="221"/>
      <c r="E122" s="236"/>
    </row>
    <row r="123" spans="2:5">
      <c r="B123" s="239" t="s">
        <v>90</v>
      </c>
      <c r="C123" s="2">
        <v>0</v>
      </c>
      <c r="D123" s="221"/>
      <c r="E123" s="236"/>
    </row>
    <row r="124" spans="2:5">
      <c r="B124" s="239" t="s">
        <v>91</v>
      </c>
      <c r="C124" s="2">
        <v>0</v>
      </c>
      <c r="D124" s="221"/>
      <c r="E124" s="236"/>
    </row>
    <row r="125" spans="2:5">
      <c r="B125" s="239" t="s">
        <v>92</v>
      </c>
      <c r="C125" s="2">
        <v>0</v>
      </c>
      <c r="D125" s="221"/>
      <c r="E125" s="236"/>
    </row>
    <row r="126" spans="2:5">
      <c r="B126" s="239" t="s">
        <v>93</v>
      </c>
      <c r="C126" s="2">
        <v>0</v>
      </c>
      <c r="D126" s="221"/>
      <c r="E126" s="236"/>
    </row>
    <row r="127" spans="2:5">
      <c r="B127" s="239" t="s">
        <v>94</v>
      </c>
      <c r="C127" s="2">
        <v>0</v>
      </c>
      <c r="D127" s="221"/>
      <c r="E127" s="236"/>
    </row>
    <row r="128" spans="2:5" ht="16.5" thickBot="1">
      <c r="B128" s="241" t="s">
        <v>95</v>
      </c>
      <c r="C128" s="3">
        <v>0</v>
      </c>
      <c r="D128" s="242"/>
      <c r="E128" s="243"/>
    </row>
    <row r="129" spans="2:3">
      <c r="B129" s="1"/>
      <c r="C129" s="1"/>
    </row>
  </sheetData>
  <mergeCells count="3">
    <mergeCell ref="H62:I62"/>
    <mergeCell ref="B35:E36"/>
    <mergeCell ref="B38:E39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  <rowBreaks count="3" manualBreakCount="3">
    <brk id="34" max="14" man="1"/>
    <brk id="46" max="14" man="1"/>
    <brk id="84" max="1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Дзамболат</dc:creator>
  <cp:lastModifiedBy>01</cp:lastModifiedBy>
  <cp:lastPrinted>2019-11-23T06:53:39Z</cp:lastPrinted>
  <dcterms:created xsi:type="dcterms:W3CDTF">2011-11-22T14:57:50Z</dcterms:created>
  <dcterms:modified xsi:type="dcterms:W3CDTF">2019-11-23T06:54:48Z</dcterms:modified>
</cp:coreProperties>
</file>